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9"/>
  <fileSharing readOnlyRecommended="1"/>
  <workbookPr/>
  <mc:AlternateContent xmlns:mc="http://schemas.openxmlformats.org/markup-compatibility/2006">
    <mc:Choice Requires="x15">
      <x15ac:absPath xmlns:x15ac="http://schemas.microsoft.com/office/spreadsheetml/2010/11/ac" url="https://sodalispa.sharepoint.com/AUData/Shared Documents/Client Shared Documents/BGL Sustainability FY24/"/>
    </mc:Choice>
  </mc:AlternateContent>
  <xr:revisionPtr revIDLastSave="0" documentId="8_{BC6AD992-6666-452C-A7CB-834992B1FA6A}" xr6:coauthVersionLast="47" xr6:coauthVersionMax="47" xr10:uidLastSave="{00000000-0000-0000-0000-000000000000}"/>
  <workbookProtection lockStructure="1"/>
  <bookViews>
    <workbookView xWindow="-110" yWindow="-110" windowWidth="19420" windowHeight="10300" tabRatio="945" firstSheet="3" activeTab="3" xr2:uid="{E8D0586F-DAD3-4FDD-8410-6801F4AF7426}"/>
  </bookViews>
  <sheets>
    <sheet name="Home" sheetId="1" r:id="rId1"/>
    <sheet name="Activity and economic data" sheetId="23" r:id="rId2"/>
    <sheet name="SASB" sheetId="8" r:id="rId3"/>
    <sheet name="GRI Index" sheetId="7" r:id="rId4"/>
    <sheet name="TCFD" sheetId="32" r:id="rId5"/>
    <sheet name="Air quality" sheetId="10" r:id="rId6"/>
    <sheet name="Nature and biodiversity" sheetId="14" r:id="rId7"/>
    <sheet name="Energy and decarbonisation" sheetId="2" r:id="rId8"/>
    <sheet name="Tailings management" sheetId="22" r:id="rId9"/>
    <sheet name="Waste and hazardous materials" sheetId="13" r:id="rId10"/>
    <sheet name="Water stewardship" sheetId="12" r:id="rId11"/>
    <sheet name="Aboriginal cultural heritage" sheetId="17" r:id="rId12"/>
    <sheet name="Community relations" sheetId="18" r:id="rId13"/>
    <sheet name="Diversity, equity and inclusion" sheetId="4" r:id="rId14"/>
    <sheet name="Employment profile" sheetId="29" r:id="rId15"/>
    <sheet name="Health and safety" sheetId="3" r:id="rId16"/>
    <sheet name="Talent attraction and retention" sheetId="19" r:id="rId17"/>
    <sheet name="Ethics, risk and compliance" sheetId="30" r:id="rId1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23" l="1"/>
  <c r="D65" i="3"/>
  <c r="D58" i="3"/>
  <c r="D55" i="3"/>
  <c r="D43" i="29"/>
  <c r="D42" i="29"/>
  <c r="D41" i="29"/>
  <c r="D39" i="29"/>
  <c r="D38" i="29"/>
  <c r="D39" i="2"/>
  <c r="D42" i="2" s="1"/>
  <c r="D36" i="2"/>
  <c r="D35" i="2"/>
  <c r="D12" i="2"/>
  <c r="D51" i="2" l="1"/>
  <c r="D17" i="19" l="1"/>
  <c r="D16" i="19"/>
  <c r="D15" i="19"/>
  <c r="D21" i="19"/>
  <c r="D20" i="19"/>
  <c r="D19" i="19"/>
  <c r="F18" i="4" l="1"/>
  <c r="E18" i="4"/>
  <c r="F8" i="4"/>
  <c r="E8" i="4"/>
  <c r="E34" i="2" l="1"/>
</calcChain>
</file>

<file path=xl/sharedStrings.xml><?xml version="1.0" encoding="utf-8"?>
<sst xmlns="http://schemas.openxmlformats.org/spreadsheetml/2006/main" count="1525" uniqueCount="701">
  <si>
    <t>About the 2024 Sustainability Databook</t>
  </si>
  <si>
    <t>This performance data reflects the annual disclosure of our sustainability performance at Bellevue Gold Limited.</t>
  </si>
  <si>
    <t xml:space="preserve">Any restatements of this data set will be noted in italics with an explanation for the restatement. </t>
  </si>
  <si>
    <t xml:space="preserve">About the data: figures, rounding, and intensity-based denominators </t>
  </si>
  <si>
    <r>
      <t>Currencies</t>
    </r>
    <r>
      <rPr>
        <sz val="10"/>
        <color rgb="FF000000"/>
        <rFont val="Calibri"/>
        <family val="2"/>
      </rPr>
      <t>: All financial figures are quoted in AUD dollars unless otherwise noted.</t>
    </r>
  </si>
  <si>
    <r>
      <t>Rounding</t>
    </r>
    <r>
      <rPr>
        <sz val="10"/>
        <color rgb="FF000000"/>
        <rFont val="Calibri"/>
        <family val="2"/>
      </rPr>
      <t>: Some figures and percentages may not add up to the total figure or 100 percent due to rounding.</t>
    </r>
  </si>
  <si>
    <t xml:space="preserve">Finding additional financial and non-financial information  </t>
  </si>
  <si>
    <t>Governance and ethics: Details of our Board's bylaws, committee charters, guidelines, Bellevue Code of Conduct, policies and standards, and other governance practices are available on our website at: https://bellevuegold.com.au/company/#corporate-governance</t>
  </si>
  <si>
    <t>FY2024 sustainability reporting suite: The 2024 Sustainability Databook are part of a larger package of sustainability disclosures in the 2024 Sustainability Report which is available on our website: https://bellevuegold.com.au/sustainability/</t>
  </si>
  <si>
    <t>Forward looking statements</t>
  </si>
  <si>
    <t xml:space="preserve">The 2024 Sustainability Databook contains forward looking statements. For information relating to forward looking statements, please refer to the Sustainability Report 2024. </t>
  </si>
  <si>
    <t>Providing feedback</t>
  </si>
  <si>
    <t>We welcome feedback on this data set, our annual sustainability report or any other aspect of our ESG performance. Please send general comments to admin@bgl.gold</t>
  </si>
  <si>
    <t>Bellevue Gold Ltd</t>
  </si>
  <si>
    <t>FY2024 sustainability performance data</t>
  </si>
  <si>
    <t>ACTIVITY METRICS</t>
  </si>
  <si>
    <t>SASB / GRI</t>
  </si>
  <si>
    <t>FY24</t>
  </si>
  <si>
    <t>FY23</t>
  </si>
  <si>
    <t>FY22</t>
  </si>
  <si>
    <t>FY21</t>
  </si>
  <si>
    <t>FY20</t>
  </si>
  <si>
    <t>Production</t>
  </si>
  <si>
    <t>(1) metal ores (tonnes)</t>
  </si>
  <si>
    <t>EM-MM-000.A</t>
  </si>
  <si>
    <t>(2) finished metal products (tonnes)</t>
  </si>
  <si>
    <t>95559.80 oz or 2.9722t</t>
  </si>
  <si>
    <t>Total number of employees (number)</t>
  </si>
  <si>
    <t>EM-MM-000.B</t>
  </si>
  <si>
    <t>Total number of contractors (number)</t>
  </si>
  <si>
    <t>Percentage contractors (%)</t>
  </si>
  <si>
    <t>SUSTAINABILITY ACCOUNTING STANDARDS BOARD - TABLE</t>
  </si>
  <si>
    <t>Sustainability Accounting Standards Board (SASB) - Industry Standard: Metals and Mining</t>
  </si>
  <si>
    <t>Topic</t>
  </si>
  <si>
    <t>Code</t>
  </si>
  <si>
    <t>Accounting metric</t>
  </si>
  <si>
    <t>Bellevue Gold reference</t>
  </si>
  <si>
    <t>Greenhouse gas emissions</t>
  </si>
  <si>
    <t>EM-MM-110a.1.</t>
  </si>
  <si>
    <t>Gross global Scope 1 emissions, percentage covered under emissions-limiting regulations</t>
  </si>
  <si>
    <t>Energy and decarbonisation</t>
  </si>
  <si>
    <t>EM-MM-110a.2.</t>
  </si>
  <si>
    <t>Discussion of long-term and short-term strategy or plan to manage Scope 1 emissions, emissions reduction targets, and an analysis of performance against those targets</t>
  </si>
  <si>
    <t>Sustainability Report 2024</t>
  </si>
  <si>
    <t>Air quality</t>
  </si>
  <si>
    <t>EM-MM-120a.1.</t>
  </si>
  <si>
    <t>Air emissions of the following pollutants: (1) CO, (2) NOx (excluding N2O), (3) SOx, (4) particulate matter (PM10), (5) mercury (Hg), (6) lead (Pb), and (7) volatile organic compounds (VOCs)</t>
  </si>
  <si>
    <t>Energy management</t>
  </si>
  <si>
    <t>EM-MM-130a.1.</t>
  </si>
  <si>
    <t>(1) Total energy consumed, (2) percentage grid electricity, (3) percentage renewable</t>
  </si>
  <si>
    <t>Water management</t>
  </si>
  <si>
    <t>EM-MM-140a.1.</t>
  </si>
  <si>
    <t>(1) Total fresh water withdrawn, (2) total fresh water consumed, (3) percentage in regions with High or Extremely High Baseline Water Stress</t>
  </si>
  <si>
    <t>Water stewardship</t>
  </si>
  <si>
    <t>EM-MM-140a.2.</t>
  </si>
  <si>
    <t>Number of incidents of non-compliance associated with water quality permits, standards, and regulations</t>
  </si>
  <si>
    <t>Waste and hazardous materials management</t>
  </si>
  <si>
    <t>EM-MM-150a.4.</t>
  </si>
  <si>
    <t>Total weight of non-mineral waste generated</t>
  </si>
  <si>
    <t>Waste and hazardous materials</t>
  </si>
  <si>
    <t>EM-MM-150a.5.</t>
  </si>
  <si>
    <t>Total weight of tailings produced</t>
  </si>
  <si>
    <t>EM-MM-150a.6.</t>
  </si>
  <si>
    <t>Total weight of waste rock generated</t>
  </si>
  <si>
    <t>EM-MM-150a.7.</t>
  </si>
  <si>
    <t>Total weight of hazardous waste generated</t>
  </si>
  <si>
    <t>EM-MM-150a.8.</t>
  </si>
  <si>
    <t>Total weight of hazardous waste recycled</t>
  </si>
  <si>
    <t>EM-MM-150a.9.</t>
  </si>
  <si>
    <t>Number of significant incidents associated with hazardous materials and waste management</t>
  </si>
  <si>
    <t>EM-MM-150a.10</t>
  </si>
  <si>
    <t>Description of waste and hazardous materials management policies and procedures for active and inactive operations</t>
  </si>
  <si>
    <t>Biodiversity impacts</t>
  </si>
  <si>
    <t>EM-MM-160a.1.</t>
  </si>
  <si>
    <t>Description of environmental management policies and practices for active sites</t>
  </si>
  <si>
    <t>EM-MM-160a.2.</t>
  </si>
  <si>
    <t>Mine sites where acid rock drainage is: (1) predicted to occur, (2) actively mitigated, and (3) under treatment or remediation</t>
  </si>
  <si>
    <t>Nature and biodiversity</t>
  </si>
  <si>
    <t>EM-MM-160a.3.</t>
  </si>
  <si>
    <t>Percentage of (1) proved and (2) probable reserves in or near sites with protected conservation status or endangered species habitat</t>
  </si>
  <si>
    <t>Security, human rights and rights of Indigenous Peoples</t>
  </si>
  <si>
    <t>EM-MM-210a.1.</t>
  </si>
  <si>
    <t>Percentage of (1) proved and (2) probable reserves in or near areas of conflict</t>
  </si>
  <si>
    <t>Ethics, risk and compliance</t>
  </si>
  <si>
    <t>EM-MM-210a.2.</t>
  </si>
  <si>
    <t>Percentage of (1) proved and (2) probable reserves in or near Indigenous land</t>
  </si>
  <si>
    <t>Aboriginal cultural heritage</t>
  </si>
  <si>
    <t>EM-MM-210a.3.</t>
  </si>
  <si>
    <t>Discussion of engagement processes and due diligence practices with respect to human rights, indigenous rights, and operation in areas of conflict</t>
  </si>
  <si>
    <t>Community relations</t>
  </si>
  <si>
    <t>EM-MM-210b.1.</t>
  </si>
  <si>
    <t>Discussion of process to manage risks and opportunities associated with community rights and interests</t>
  </si>
  <si>
    <t>EM-MM-210b.2.</t>
  </si>
  <si>
    <t>Number and duration of non-technical delays</t>
  </si>
  <si>
    <t>Labour relations</t>
  </si>
  <si>
    <t>EM-MM-310a.1.</t>
  </si>
  <si>
    <t>Percentage of active workforce covered under collective bargaining agreements, broken down by U.S. and foreign employees</t>
  </si>
  <si>
    <t>Talent attraction and retention</t>
  </si>
  <si>
    <t>EM-MM-310a.2.</t>
  </si>
  <si>
    <t>Number and duration of strikes and lockouts</t>
  </si>
  <si>
    <t>Workforce health and safety</t>
  </si>
  <si>
    <t>EM-MM-320a.1.</t>
  </si>
  <si>
    <t>(1) MSHA all-incidence rate, (2) fatality rate, (3) near miss frequency rate (NMFR) and (4) average hours of health, safety, and emergency response training for (a) full-time employees and (b) contract employees</t>
  </si>
  <si>
    <t>Health and safety</t>
  </si>
  <si>
    <t>Business ethics and transparency</t>
  </si>
  <si>
    <t>EM-MM-510a.1.</t>
  </si>
  <si>
    <t>Description of the management system for prevention of corruption and bribery throughout the value chain</t>
  </si>
  <si>
    <t>EM-MM-510a.2.</t>
  </si>
  <si>
    <t>Production in countries that have the 20 lowest rankings in Transparency International’s Corruption Perception Index</t>
  </si>
  <si>
    <t>Tailings Storage Facilities Management</t>
  </si>
  <si>
    <t>EM-MM-540a.1</t>
  </si>
  <si>
    <t>Tailings storage facility inventory table: (1) facility name, (2) location, (3) ownership status, (4) operational status, (5) construction method, (6) maximum permitted storage capacity, (7) current amount of tailings stored, (8) consequence classification, (9) date of most recent independent technical review, (10) material findings, (11) mitigation measures, (12) site-specific EPRP</t>
  </si>
  <si>
    <t>EM-MM-540a.2</t>
  </si>
  <si>
    <t>Summary of tailings management systems and governance structure used to monitor and maintain the stability of tailings storage facilities</t>
  </si>
  <si>
    <t>EM-MM-540a.3</t>
  </si>
  <si>
    <t>Approach to development of Emergency Preparedness and Response Plans (EPRPs) for tailings storage facilities</t>
  </si>
  <si>
    <t>Activity metrics</t>
  </si>
  <si>
    <t>Production of (1) metal ores and (2) finished metal products</t>
  </si>
  <si>
    <t>Activity and economic data</t>
  </si>
  <si>
    <t>Total number of employees, percentage contractors</t>
  </si>
  <si>
    <t>GLOBAL REPORTING INITIATIVE (GRI) STANDARDS CONTENT INDEX</t>
  </si>
  <si>
    <t>Bellevue Gold Limited has reported with reference to the GRI Standards for the period 1 July 2023 - 30 June 2024</t>
  </si>
  <si>
    <t>GRI 1 Standard used: GRI 1: Foundation 2021
Applicable GRI Sector Standard: GRI 14: Mining Sector 2024</t>
  </si>
  <si>
    <t>GRI 2: General Disclosures 2021</t>
  </si>
  <si>
    <t>Disclosure title</t>
  </si>
  <si>
    <t>2-1</t>
  </si>
  <si>
    <t>Organisational details</t>
  </si>
  <si>
    <t>2-2</t>
  </si>
  <si>
    <t>Entities included in the organisations sustainability reporting</t>
  </si>
  <si>
    <t>2-3</t>
  </si>
  <si>
    <t>Reporting period, frequency and contact point</t>
  </si>
  <si>
    <t>2-4</t>
  </si>
  <si>
    <t xml:space="preserve">Restatements of information </t>
  </si>
  <si>
    <t>Stated accordingly</t>
  </si>
  <si>
    <t>2-5</t>
  </si>
  <si>
    <t>External assurance</t>
  </si>
  <si>
    <t>2-6</t>
  </si>
  <si>
    <t>Activities, value chain and other business relationships</t>
  </si>
  <si>
    <t>2-7</t>
  </si>
  <si>
    <t>Employees</t>
  </si>
  <si>
    <t>Employment profile</t>
  </si>
  <si>
    <t>2-8</t>
  </si>
  <si>
    <t>Workers who are not employees</t>
  </si>
  <si>
    <t>2-9</t>
  </si>
  <si>
    <t>Governance structure and composition</t>
  </si>
  <si>
    <t>2-10</t>
  </si>
  <si>
    <t>Nomination and selection of the highest governance body</t>
  </si>
  <si>
    <t>2-11</t>
  </si>
  <si>
    <t>Chair of the highest governance body</t>
  </si>
  <si>
    <t>2-12</t>
  </si>
  <si>
    <t>Role of the highest governance body in overseeing management of impacts</t>
  </si>
  <si>
    <t>2-13</t>
  </si>
  <si>
    <t>Delegation of responsibility for managing impacts</t>
  </si>
  <si>
    <t>2-14</t>
  </si>
  <si>
    <t>Role of the highest governance body in sustainability reporting</t>
  </si>
  <si>
    <t>2-15</t>
  </si>
  <si>
    <t>Conflicts of interest</t>
  </si>
  <si>
    <t>2-16</t>
  </si>
  <si>
    <t>Communication of critical concerns</t>
  </si>
  <si>
    <t>2-17</t>
  </si>
  <si>
    <t>Collective knowledge of the highest governance body</t>
  </si>
  <si>
    <t>Corporate Governance Statement 2024</t>
  </si>
  <si>
    <t>2-18</t>
  </si>
  <si>
    <t>Evaluation of the performance of the highest governance body</t>
  </si>
  <si>
    <t>2-19</t>
  </si>
  <si>
    <t>Remuneration policies</t>
  </si>
  <si>
    <t>Annual Report 2024</t>
  </si>
  <si>
    <t>2-20</t>
  </si>
  <si>
    <t>Process to determine remuneration</t>
  </si>
  <si>
    <t>Nomination and Remuneration Committee Charter</t>
  </si>
  <si>
    <t>2-21</t>
  </si>
  <si>
    <t>Annual total compensation ratio</t>
  </si>
  <si>
    <t>Not disclosed</t>
  </si>
  <si>
    <t>2-22</t>
  </si>
  <si>
    <t>Statement on sustainable development strategy</t>
  </si>
  <si>
    <t>2-23</t>
  </si>
  <si>
    <t>Policy commitments</t>
  </si>
  <si>
    <t>2-24</t>
  </si>
  <si>
    <t>Embedding policy commitments</t>
  </si>
  <si>
    <t>2-25</t>
  </si>
  <si>
    <t>Processes to remediate negative impacts</t>
  </si>
  <si>
    <t>2-26</t>
  </si>
  <si>
    <t>Mechanisms for seeking advice and raising concerns</t>
  </si>
  <si>
    <t>2-27</t>
  </si>
  <si>
    <t>Compliance with laws and regulations</t>
  </si>
  <si>
    <t>2-28</t>
  </si>
  <si>
    <t>Membership associations</t>
  </si>
  <si>
    <t>2-29</t>
  </si>
  <si>
    <t>Approach to stakeholder engagement</t>
  </si>
  <si>
    <t>2-30</t>
  </si>
  <si>
    <t>Collective bargaining agreements</t>
  </si>
  <si>
    <t>GRI 3: Material Topics 2021</t>
  </si>
  <si>
    <t>3-1</t>
  </si>
  <si>
    <t>Process to determine material topics</t>
  </si>
  <si>
    <t>3-2</t>
  </si>
  <si>
    <t>List of material topics</t>
  </si>
  <si>
    <t>3-3</t>
  </si>
  <si>
    <t>Management of material topics</t>
  </si>
  <si>
    <t>GRI 14: Mining Sector 2024</t>
  </si>
  <si>
    <t>Topic 14.1 GHG emissions</t>
  </si>
  <si>
    <t>14.1.1</t>
  </si>
  <si>
    <t>14.1.2</t>
  </si>
  <si>
    <t>Energy consumption within the organization</t>
  </si>
  <si>
    <t>14.1.3</t>
  </si>
  <si>
    <t>Energy consumption outside of the organisation</t>
  </si>
  <si>
    <t>14.1.4</t>
  </si>
  <si>
    <t>Energy intensity</t>
  </si>
  <si>
    <t>14.1.5</t>
  </si>
  <si>
    <t>Direct (Scope 1) GHG emissions</t>
  </si>
  <si>
    <t>14.1.6</t>
  </si>
  <si>
    <t>Energy indirect (Scope 2) GHG emissions</t>
  </si>
  <si>
    <t>14.1.7</t>
  </si>
  <si>
    <t>Other indirect (Scope 3) GHG emissions</t>
  </si>
  <si>
    <t>14.1.8</t>
  </si>
  <si>
    <t>GHG emissions intensity</t>
  </si>
  <si>
    <t>14.1.9</t>
  </si>
  <si>
    <t>Reduction of GHG emissions</t>
  </si>
  <si>
    <t>Topic 14.2 Climate adaptation and resilience</t>
  </si>
  <si>
    <t>14.2.1</t>
  </si>
  <si>
    <t>14.2.2</t>
  </si>
  <si>
    <t>Financial implications and other risks and opportunities due to climate change</t>
  </si>
  <si>
    <t>TCFD</t>
  </si>
  <si>
    <t>Topic 14.3 Air emissions</t>
  </si>
  <si>
    <t>NOT MATERIAL</t>
  </si>
  <si>
    <t>Bellevue Gold completed a materiality assessment during FY24 and Air emissions was not deemed a material topic.</t>
  </si>
  <si>
    <t>Topic 14.4 Biodiversity</t>
  </si>
  <si>
    <t>14.4.1</t>
  </si>
  <si>
    <t>14.4.2</t>
  </si>
  <si>
    <t>Policies to halt and reverse biodiversity loss</t>
  </si>
  <si>
    <t>14.4.3</t>
  </si>
  <si>
    <t>Management of biodiversity impacts</t>
  </si>
  <si>
    <t>14.4.4</t>
  </si>
  <si>
    <t>Identification of biodiversity impacts</t>
  </si>
  <si>
    <t>14.4.5</t>
  </si>
  <si>
    <t>Locations with biodiversity impacts</t>
  </si>
  <si>
    <t>14.4.6</t>
  </si>
  <si>
    <t>Direct drivers of biodiversity loss</t>
  </si>
  <si>
    <t>14.4.7</t>
  </si>
  <si>
    <t>Changes to the state of biodiversity</t>
  </si>
  <si>
    <t>14.4.8</t>
  </si>
  <si>
    <t>Ecosystem services</t>
  </si>
  <si>
    <t>Topic 14.5 Waste</t>
  </si>
  <si>
    <t>Bellevue Gold completed a materiality assessment during FY24 and Waste was not deemed a material topic.</t>
  </si>
  <si>
    <t>Topic 14.6 Tailings</t>
  </si>
  <si>
    <t>14.6.1</t>
  </si>
  <si>
    <t>14.6.2</t>
  </si>
  <si>
    <t>Report the tailings disposal methods used by the organization</t>
  </si>
  <si>
    <t>14.6.3</t>
  </si>
  <si>
    <t>List the organization’s tailings facilities, and report the name, location, and ownership status, including whether the organization is the operator</t>
  </si>
  <si>
    <t>Tailings management</t>
  </si>
  <si>
    <t>Topic 14.7 Water and effluents</t>
  </si>
  <si>
    <t>14.7.1</t>
  </si>
  <si>
    <t>14.7.2</t>
  </si>
  <si>
    <t>Interactions with water as a shared resource</t>
  </si>
  <si>
    <t>14.7.3</t>
  </si>
  <si>
    <t>Management of water discharge-related impacts</t>
  </si>
  <si>
    <t>14.7.4</t>
  </si>
  <si>
    <t>Water withdrawal</t>
  </si>
  <si>
    <t>14.7.5</t>
  </si>
  <si>
    <t>Water discharge</t>
  </si>
  <si>
    <t>14.7.6</t>
  </si>
  <si>
    <t>Water consumption</t>
  </si>
  <si>
    <t>Topic 14.8 Closure and rehabilitation</t>
  </si>
  <si>
    <t>Bellevue Gold completed a materiality assessment during FY24 and Closure and rehabilitation was not deemed a material topic.</t>
  </si>
  <si>
    <t>Topic 14.9 Economic impacts</t>
  </si>
  <si>
    <t>Bellevue Gold completed a materiality assessment during FY24 and Economic impacts was not deemed a material topic.</t>
  </si>
  <si>
    <t>Topic 14.10 Local communities</t>
  </si>
  <si>
    <t>14.10.1</t>
  </si>
  <si>
    <t>14.10.2</t>
  </si>
  <si>
    <t>Operations with local community engagement, impact assessments, and development programs</t>
  </si>
  <si>
    <t>14.10.3</t>
  </si>
  <si>
    <t>Operations with significant actual and potential negative impacts on local communities</t>
  </si>
  <si>
    <t>14.10.4</t>
  </si>
  <si>
    <t>Grievances from the local community at the mine-site level</t>
  </si>
  <si>
    <t>Topic 14.11 Rights of Indigenous Peoples</t>
  </si>
  <si>
    <t>14.11.1</t>
  </si>
  <si>
    <t>14.11.2</t>
  </si>
  <si>
    <t>Incidents of violations involving rights of Indigenous Peoples</t>
  </si>
  <si>
    <t>14.11.3</t>
  </si>
  <si>
    <t>Locations of operations and proven reserves where Indigenous Peoples are present and are or may be affected by the activities of the organization</t>
  </si>
  <si>
    <t>14.11.4</t>
  </si>
  <si>
    <t>Report whether the organization has been involved in a process of seeking free, prior, and informed consent (FPIC) from Indigenous Peoples for any of the organization’s activities</t>
  </si>
  <si>
    <t>Topic 14.12 Land and resource rights</t>
  </si>
  <si>
    <t>Bellevue Gold completed a materiality assessment during FY24 and Land and resource rights was not deemed a material topic.</t>
  </si>
  <si>
    <t>Topic 14.13 Artisanal and small-scale mining</t>
  </si>
  <si>
    <t>Bellevue Gold completed a materiality assessment during FY24 and Artisan and small-scale mining was not deemed a material topic.</t>
  </si>
  <si>
    <t>Topic 14.14 Security practices</t>
  </si>
  <si>
    <t>Bellevue Gold completed a materiality assessment during FY24 and Security practices was not deemed a material topic.</t>
  </si>
  <si>
    <t>Topic 14.15 Critical incident management</t>
  </si>
  <si>
    <t>Bellevue Gold completed a materiality assessment during FY24 and Critical incident management was not deemed a material topic.</t>
  </si>
  <si>
    <t>Topic 14.16 Occupational health and safety</t>
  </si>
  <si>
    <t>14.16.1</t>
  </si>
  <si>
    <t>14.16.2</t>
  </si>
  <si>
    <t>Occupational health and safety management system</t>
  </si>
  <si>
    <t>14.16.3</t>
  </si>
  <si>
    <t>Hazard identification, risk assessment, and incident investigation</t>
  </si>
  <si>
    <t>14.16.4</t>
  </si>
  <si>
    <t>Occupational health services</t>
  </si>
  <si>
    <t>14.16.5</t>
  </si>
  <si>
    <t>Worker participation, consultation, and communication on occupational health and safety</t>
  </si>
  <si>
    <t>14.16.6</t>
  </si>
  <si>
    <t>Worker training on occupational health and safety</t>
  </si>
  <si>
    <t>14.16.7</t>
  </si>
  <si>
    <t>Promotion of worker health</t>
  </si>
  <si>
    <t>14.16.8</t>
  </si>
  <si>
    <t>Prevention and mitigation of occupational health and safety impacts directly linked by business relationships</t>
  </si>
  <si>
    <t>14.16.9</t>
  </si>
  <si>
    <t>Workers covered by an occupational health and safety management system</t>
  </si>
  <si>
    <t>14.16.10</t>
  </si>
  <si>
    <t>Work-related injuries</t>
  </si>
  <si>
    <t>14.16.11</t>
  </si>
  <si>
    <t>Work-related ill health</t>
  </si>
  <si>
    <t>Topic 14.17 Employment practices</t>
  </si>
  <si>
    <t>14.17.1</t>
  </si>
  <si>
    <t>14.17.2</t>
  </si>
  <si>
    <t>Ratios of standard entry-level wage by gender compared to local minimum wage</t>
  </si>
  <si>
    <t>14.17.3</t>
  </si>
  <si>
    <t>New employee hires and employee turnover</t>
  </si>
  <si>
    <t>14.17.4</t>
  </si>
  <si>
    <t>Benefits provided to full-time employees that are not provided to temporary or part-time employees</t>
  </si>
  <si>
    <t>14.17.5</t>
  </si>
  <si>
    <t>Parental leave</t>
  </si>
  <si>
    <t>Diversity, equity and inclusion</t>
  </si>
  <si>
    <t>14.17.6</t>
  </si>
  <si>
    <t>Minimum notice periods regarding operational changes</t>
  </si>
  <si>
    <t>14.17.7</t>
  </si>
  <si>
    <t>Average hours of training per year per employee</t>
  </si>
  <si>
    <t>14.17.8</t>
  </si>
  <si>
    <t>Programs for upgrading employee skills and transition assistance programs</t>
  </si>
  <si>
    <t>14.17.9</t>
  </si>
  <si>
    <t>New suppliers that were screened using social criteria</t>
  </si>
  <si>
    <t>14.17.10</t>
  </si>
  <si>
    <t>Negative social impacts in the supply chain and actions taken</t>
  </si>
  <si>
    <t>Topic 14.18 Child labor</t>
  </si>
  <si>
    <t>Bellevue Gold completed a materiality assessment during FY24 and Child labor was not deemed a material topic.</t>
  </si>
  <si>
    <t>Topic 14.19 Forced labor and modern slavery</t>
  </si>
  <si>
    <t>Bellevue Gold completed a materiality assessment during FY24 and Forced labor and modern slavery was not deemed a material topic.</t>
  </si>
  <si>
    <t>Topic 14.20 Freedom of association and collective bargaining</t>
  </si>
  <si>
    <t>Bellevue Gold completed a materiality assessment during FY24 and Freedom of association and collective bargaining was not deemed a material topic.</t>
  </si>
  <si>
    <t>Topic 14.21 Non-discrimination and equal opportunity</t>
  </si>
  <si>
    <t>14.21.1</t>
  </si>
  <si>
    <t>14.21.2</t>
  </si>
  <si>
    <t>Proportion of senior management hired from the local community</t>
  </si>
  <si>
    <t>14.21.3</t>
  </si>
  <si>
    <t>14.21.4</t>
  </si>
  <si>
    <t>14.21.5</t>
  </si>
  <si>
    <t>Diversity of governance bodies and employees</t>
  </si>
  <si>
    <t>14.21.6</t>
  </si>
  <si>
    <t>Ratio of basic salary and remuneration of women to men</t>
  </si>
  <si>
    <t>14.21.7</t>
  </si>
  <si>
    <t>Incidents of discrimination and corrective actions taken</t>
  </si>
  <si>
    <t>Topic 14.22 Anti-corruption</t>
  </si>
  <si>
    <t>Bellevue Gold completed a materiality assessment during FY24 and Anti-corruption was not deemed a material topic.</t>
  </si>
  <si>
    <t>Topic 14.23 Payments to governments</t>
  </si>
  <si>
    <t>Bellevue Gold completed a materiality assessment during FY24 and Payments to governments was not deemed a material topic.</t>
  </si>
  <si>
    <t>Topic 14.24 Public policy</t>
  </si>
  <si>
    <t>Bellevue Gold completed a materiality assessment during FY24 and Public policy was not deemed a material topic.</t>
  </si>
  <si>
    <t>Topic 14.25 Conflict-affected and high-risk areas</t>
  </si>
  <si>
    <t>Bellevue Gold completed a materiality assessment during FY24 and Conflict-affected and high-risk areas was not deemed a material topic.</t>
  </si>
  <si>
    <t>Task Force on Climate-Related Financial Disclosures (TCFD) table</t>
  </si>
  <si>
    <t>We acknowledge that the TCFD was formally disbanded at the COP28 conference in late 2023, and the IFRS Foundation’s International Sustainability Standards Board (ISSB) has taken over responsibility of monitoring climate-related risk disclosures effective January 1, 2024. In keeping with industry best practice, we are evaluating the inclusion of ISSB-aligned disclosures under IFRS 1 and IFRS 2 in future reporting cycles and look forward to providing updates in coming years.</t>
  </si>
  <si>
    <t>Description</t>
  </si>
  <si>
    <t>Sub-topic</t>
  </si>
  <si>
    <t>Disclosure</t>
  </si>
  <si>
    <t>Governance</t>
  </si>
  <si>
    <t>Disclose the organisation’s governance around climate-related risks and opportunities</t>
  </si>
  <si>
    <t>a) Describe the Board’s oversight of climate-related risks and opportunities     .</t>
  </si>
  <si>
    <t>Addressing sustainability and climate change is integrated into Bellevue Gold’s strategy and is guided by the Company’s vision statement and purpose. The Company’s vision statement is “To be a sustainable gold mining company that enriches our shareholders, community and people.” The Company’s purpose is “To create a high-performance organisation that delivers superior shareholder value, positive ESG outcomes and an environment for our people to thrive.”
Climate change and sustainability are a core component of the overall business strategy at Bellevue Gold, with sustainability integrated throughout the business, including in its vision and mission statements. The aspiration to achieve net zero (Scope 1 and Scope 2) greenhouse gas emissions for the Bellevue Gold Project is a potential competitive advantage for Bellevue Gold. We view this goal as fundamental to building operational resilience, long-term value and enhancing our competitiveness, by reducing risk and differentiating us from our peers and reducing our operational expenses over the long term. The Board considers this net zero aspiration when setting strategy, approving policies (including the Climate Change Policy) and approving budgets (including power generation, decarbonisation studies and carbon offset budgeting). 
Oversight of climate-related risks and opportunities is a core responsibility of the Board. The responsibilities of the Board and management roles to oversee and manage climate-related risks and opportunities are shown in Table 1 and further described below.
Within the context of climate change, the Health, Safety and Sustainability Committee (HSSC) assists the Board in maintaining oversight of risks and opportunities and makes recommendations on ways to mitigate these risks and impacts whilst optimising opportunities. 
The HSSC Charter is reviewed on an annual basis. It provides an overview of the HSSC’s remit and can be accessed on the Bellevue Gold website. The HSSC meets at least three times per year. Current members are Mr. Kevin Tomlinson (Chair), Mr. Stephen Parsons and Ms. Fiona Robertson. All three members of the HSSC are Non-Executive Directors. Members of the Executive Management Team (EMT) also attend some or all HSSC meetings, including Mr. Darren Stralow (Managing Director &amp; Chief Executive Officer), Mr. Luke Gleeson (Chief Sustainability Officer), Ms. Del Borrello (GM People &amp; Company Culture) and Mr. Bill Stirling (Chief Operating Officer).
As detailed in the 2024 Corporate Governance Statement, Board members self-assess their experience in sustainability. The Board’s skills are regularly enhanced through the HSSC’s sustainability-related presentations and other Director-specific sustainability training. In FY24, the Board skills matrix was updated, and now includes a greater emphasis on sustainability and climate change. 
Bellevue Gold has conducted assessments to understand its climate-related risks and opportunities across the business. Climate risks will continue to be reviewed annually, in accordance with the Bellevue Gold Risk Management Framework. In FY24, the Climate Action Plan was integrated into the risk review process, which delegated ownership of climate risk processes to management. The Board will continue to regularly review and update the risk management structure, roles, KPIs and policies. 
The Audit and Risk Management Committee (ARMC) assists the Board in fulfilling its responsibilities relating to risk management, including reviewing financially material risks (which may include climate risks). The ARMC undertakes an annual review of the Company’s Risk Management Policy and Risk Management Framework and maintains oversight of the Bellevue Gold Risk Register. Oversight of climate-related risks falls under the HSSC’s remit but occurs alongside other risks to ensure the process is integrated into broader risk management processes. 
All climate change risks are reported to the HSSC, and all material risks (including climate change risks) are overseen by the Board through the Risk Management Framework. The HSSC reviews climate risks at least annually. The highest-ranking individual with oversight of the risk process is the Chief Financial Officer, and the master reviewer of the Climate Risk Register is the Chief Sustainability Officer.</t>
  </si>
  <si>
    <t>b) Describe management’s role in assessing and managing climate-related risks and opportunities  .</t>
  </si>
  <si>
    <t>The Board and HSSC are aided in managing climate change matters by the sustainability team and other in-house subject matter experts, including members of the engineering, legal, human resources and environmental teams. External consultants, including risk experts and specialist climate change consultants, are also engaged to support management of climate-related issues. The management team provides sustainability and climate change advice to the HSSC, which endorses actions to reduce climate change risks, maximise climate change opportunities, and propose and implement strategies for all sustainability matters, including the roadmap to net zero greenhouse gas emissions by 2026. The Company’s governance structure for climate risk management is shown in Figure 1 and respective responsibilities are outlined in Table 2.
The Climate Risk Register was created in 2021 which now includes 27 climate-related risks based on the TCFD risk categories, and the Control Effectiveness assessment was added in 2022. In 2023 the Climate Action Plan was developed to assign and track actions that aim to lower the impacts and likelihood of certain climate risks. The climate risks are then reviewed by an external risk specialist. In FY23, four additional climate change risks were identified, and no further risks were added in FY24. All climate risks are designated to a member of the Executive Management Team (EMT), with most of the risks assigned to the Chief Sustainability Officer, Chief Operating Officer or the Chief Financial Officer. As risk owners, members of the EMT establish risk ranking, control effectiveness and climate risk actions and controls.
All emissions reduction options are evaluated through the carbon mitigation hierarchy and an economic assessment, which considers cost, potential subsidies, safety, productivity, change management and other considerations. Emission reduction options are assessed on a total cost and a $ / tCO2e abated cost. This prioritises where emissions can be reduced, and other climate risks mitigated.
The EMT has been assigned climate-related KPIs that are linked to their remuneration plans. Long-term Sustainability Performance Rights have been issued to staff members to encourage and incentivise employees to collectively work towards achieving net zero (Scope 1 and Scope 2) greenhouse gas emissions by 2026.</t>
  </si>
  <si>
    <t>Strategy</t>
  </si>
  <si>
    <t>Disclose the actual and potential impacts of climate-related risks and opportunities on the organisation’s businesses, strategy, and financial planning where such information is material.</t>
  </si>
  <si>
    <t xml:space="preserve">a) Describe the climate-related risks and opportunities the organisation has identified over the short, medium, and long term    .   </t>
  </si>
  <si>
    <t xml:space="preserve">Bellevue Gold conducted its second stakeholder materiality assessment in FY24, which continued to confirm climate change as a material topic for the Company. This Materiality Assessment sought the responses of &gt;30 stakeholders. The results of the materiality assessment are described in the 2024 Sustainability Report. 
In 2021, the Company undertook a detailed review of the climate-related risks and opportunities and developed a dedicated Climate Risk Register. This has been reviewed annually, and recently, the fourth iteration of the Climate Risk Register was completed in 2024. This process included:
• An initial external review of risks by an independent consultant in FY21;
• The addition of four new risks in FY23 and only minor modifications in FY24 with no new risks added; 
• The collection of relevant climate projections, which showed a likely increase in extreme heat, increase in extreme fire weather days, increase in extreme rainfall events, uncertainty in average rainfall trends, increase in sea level rise and increase in average temperatures;
• The integration of identified risks into the standard Bellevue Gold Risk Template; and
• A risk assessment that covered all areas of the Company, including inherent and residual risks. All climate-related risks were assessed based on 2024 climate conditions (to assess short-term risks) and projected 2030 climate conditions (to assess medium-term risks).
Bellevue Gold identified  27 climate-related risks in 2024, which include nine physical and 18 transition risks in accordance with the TCFD risk categories. The highest rated physical risks are the increased risk of severe bushfires, caused by projected increased risk of fire-weather days, and increased risk and flooding, caused by projected increases in intensity and duration of rainfall. 
Overall risk increases are expected by 2030. In 2024, there are six moderate and 21 low risks, whereas there is expected to be 12 moderate and 15 low risks by 2030. The shifting risk profile is driving action at Bellevue Gold, such as a power station running on 80% renewable energy and investigations into low emission technology.
The latest Climate Change Register is shown in Table 3, which includes climate risks relating to the supply chain and access to capital. This includes a short-term view of one-year (2024) and a medium-term view of two to six years (until 2030) for the inherent and residual risks, and the longer-term view is seven years and beyond (past 2030).
There are six climate risks, where the risk rating increased from Low in 2024 to Medium in 2030, as shown below in Figure 2. This is due to a combination of factors, such as greater risk of climate impacts on the supply chain, potential increases in stringent legislation and changes to tax and rebate regimes, increases in costs of offsets and greater societal expectations on addressing climate change. Bellevue Gold is aware of these changes and is taking various actions to address these risks, per the Climate Action Plan. 
Climate opportunities have been identified across the TCFD categories of markets, resource efficiency and resilience. There are 13 climate opportunities which are primarily based on the use of a very high penetration of renewable energy for the off grid mine, increasing resource efficiency and the potential to sell certified ‘green gold’ at a premium. Climate opportunities are shown in Table 4. </t>
  </si>
  <si>
    <t xml:space="preserve">b) Describe the impact of climate-related risks and opportunities on the organization’s businesses, strategy, and financial planning.   </t>
  </si>
  <si>
    <t>The nature of the direct physical impacts stemming from climate change and the impacts of the transition to a low carbon economy are described on Page X-Y. Broadly, physical risks have the potential to directly impact worker safety, production and the supply chain, whereas transition risks typically have cost, legal or reputational implications.   The possible financial impacts of these risks have been assessed using impact thresholds per the relevant consequence categories.
The risk ratings for both 2024 (current) and 2030 (future) residual risk ratings are shown in Table X and range from low to moderate, with a higher average risk rating in 2030. The physical aspects of the mine are being planned to mitigate the impacts of a harsher climate. The climate risks with higher ratings have an associated climate action which is tracked quarterly and reported through to the HSSC. This ensures there is strong oversight of these important actions to address climate change risks and supports budget allocation, decision making and system planning to integrate new features. For instance, to address market risks related to the market’s clean energy transition, the Company has worked with Zenith Energy to build a power station capable of running on an average of 80% renewable energy at a 1mtpa throughput rate and is investigating low emission technology to further decrease emissions.
Given the opportunities identified in Table X, Bellevue Gold seeks to create a competitive advantage by following the carbon mitigation hierarchy as the Company’s approach to addressing climate change. The Company hopes to utilise low emission technology, use high-quality removal-based carbon offsets with co-benefits for the hard-to-abate emissions and seeks to pioneer the potential sale of ‘green gold.’ 
In FY24, climate-related risks and opportunities drove impacts on Bellevue Gold’s financial planning and strategy, Bellevue Gold commenced gold production and achieved some major milestones, which are outlined in Table 5. Bellevue Gold strives to maintain strategic optionality for future emissions reduction options and to prioritise cost-effective opportunities.
In FY23 Bellevue Gold entered into a Power Purchase Agreement (PPA) for a 15-year period, with up to 80% of Bellevue Gold Project’s energy usage powered by renewable energy, which will result in the Bellevue Gold Project being one of the most renewably powered off-grid mines in Australia.  In early 2024, Bellevue Gold committed to an additional 7 MW of solar installation, raising the total solar capacity to 27 MW – which should increase renewable energy penetration, decrease emissions and increase the volume of spilled energy (and hence viability of LDES). 
Bellevue Gold is exploring and investing in opportunities to reduce emissions by collaborating with its contractors to understand potential emissions reduction opportunities with Develop Global Limited (Develop) and Zenith. The Company is applying an iterative approach when considering Long-term Duration Energy Storage (LDES) options and integrating electrification; technology innovation in hybrid vehicles and battery electric vehicles (BEV); and alternative energy options such as biodiesel, renewable diesel, green hydrogen, and other renewable fuels into the Bellevue Gold Project’s operational net zero roadmap.
To that end, the Company has co-developed a plan with Develop for the use of a diesel-electric ROM loader at the Bellevue Gold Project, which will result in lower emissions than a traditional diesel loader. Other initiatives, such as for hybrid vehicles and BEVs are being investigated. In FY24, Bellevue Gold completed a study with Sandvik to assess the feasibility of using BEVs for trucks, loaders, and drills. Bellevue Gold also developed a financial model to assess the costs and emissions for alternative scenarios on electrification to determine the threshold points, such as on diesel price, carbon costs, capital costs of electric vehicles and battery costs. In working towards the Company’s net zero greenhouse gas emission goal, Bellevue Gold will continue to review opportunities as they arise.</t>
  </si>
  <si>
    <t>c) Describe the resilience of the organisation’s strategy, taking into consideration different climate-related scenarios, including a 2°C or lower scenario</t>
  </si>
  <si>
    <t>Bellevue Gold engaged a consultant to help evaluate and describe the resilience of the Company under two climate scenarios. The scenarios were developed using the Intergovernmental Panel on Climate Change (IPCC) pathways published in its Sixth Assessment Report (AR6). The scenarios were:
• 1.5°C scenario (which was aligned with the SSP1-1.9); and a
• 4°C scenario (which was aligned with the SSP5-8.5).
There is additional commentary on the choice of these scenarios in the 2023 Sustainability Report. The climate scenario analysis includes a ‘signpost’ review to help the Company determine if the Company’s global trajectory aligns more so with a 1.5°C or 4°C scenario, based on societal, political, technological, and scientific trends. 
The external climate consultant held a workshop with key members of the Executive Management Team to review and build on the scenarios to collaboratively determine the business’s resilience and response to each scenario.
The sector-level scenario analysis informs Bellevue Gold of how the Company’s strategy may fare under each potential future. Key aspects, which will differ under either scenario by 2050, are shown in Table 8.
Regardless of the 1.5°C or 4°C scenario, Bellevue Gold will experience the physical effects of climate change more intensely over the next half century. Climate effects are locked in to at least 2030, with uncertainty remaining around their severity. Impacts to 2050 will be influenced by global decarbonisation efforts in the short and medium term. There is the potential for the intensity of the physical impacts of climate change to start to stabilise around 2050 in scenarios where greenhouse gas concentrations can be aggressively reduced in the near-term to net zero, however, this is reliant on political mandates and technological advancements that support rapid decarbonisation and also the accelerated removal of greenhouse gases from the atmosphere. Additionally, any impacts incurred at higher average global temperatures may be irreversible, such as losses of biodiversity and ecosystem services.</t>
  </si>
  <si>
    <t xml:space="preserve">The resilience of Bellevue Gold’s current strategy under the 1.5°C scenario and 4°C scenario are summarised in Table X and Table 15, respectively. The tables show Bellevue Gold’s advantages and vulnerabilities under each scenario, potential impacts to Bellevue Gold’s reputation, and gaps in the current business strategy to consider addressing. 
Overall, it was found that the Company’s key strength and weakness stems from its current reliance on a single asset under both scenarios. The Bellevue Gold Project, as a new underground mine, allows the Company to showcase best-in-class emissions avoidance and reduction measures and leverage innovative technologies, including renewable energy and ventilation on demand. When the  renewable energy power station is fully commissioned and operating at steady state, the Bellevue Gold Project is forecasted to have the highest renewable energy penetration of any off-grid mine in Australia, the cleanest power supply of any major off-grid gold mine in Australia (measured on a tCO2e/ kWh basis), and have one of the lowest total greenhouse gas emission inventories of the major Australian gold mines. This provides an early competitive advantage under both scenarios, from an environmental perspective (1.5°C scenario) or one of innovation (4°C scenario).
The Company will further review, understand and potentially integrate the scenario analysis planning into business decisions. Bellevue Gold will consider developing a third scenario, such as a 2°C warming scenario, to investigate other pathways such as delayed, disorderly, market-driven, or policy-driven pathways. The scenario analysis will inform the Company’s strategy and risk management frameworks and processes. Bellevue Gold will also watch for the signposts developed through the scenario analysis work to help guide the Company’s strategy.
</t>
  </si>
  <si>
    <t>Risk Management</t>
  </si>
  <si>
    <t>Disclose how the organisation identifies, assesses, and manages climate-related risks.</t>
  </si>
  <si>
    <t>a) Describe the organisation’s processes for identifying and assessing climate-related risks.</t>
  </si>
  <si>
    <t xml:space="preserve">Each year, Bellevue Gold reviews and updates the Climate Risk Register. The risk register incorporates all climate-related risks associated with the Bellevue Gold Project and the corporate activities of the Company. The relative significance of climate-related risks is compared to other risks across the Company (e.g., financial, environmental, safety, heritage risks) using the same methodology through the Risk Assessment Criteria.
Risk identification and updates have been undertaken in collaboration with a third-party consulting firm to ensure the process is as thorough as possible. Input was sought from key staff across the corporate development, mining operations, environmental, sustainability, geology, financial and legal teams to evaluate and validate the findings and incorporate internal expertise. The materiality of the climate risks was determined according to the Bellevue Gold Risk Management Policy.
The process applies the Bellevue Gold Risk Assessment Criteria to assign:
•	Likelihood (Rare, Unlikely, Possible, Likely, and Almost Certain);
•	Consequences (Insignificant, Minor, Moderate, Major, and Catastrophic); and
•	Associated risk rating (Low, Medium, High or Critical risks) for both inherent and residual risks.
Consequence ratings are defined for each category, such as Health and Safety, Environment, Social/Cultural Heritage, Legal and Compliance, Reputation and Financial. Risks are assessed for their inherent and residual risks (factoring in the actual controls and process used by Bellevue Gold). Therefore, for each risk there is an inherent 2024 risk, residual 2024 risk, inherent 2030 risk and a residual 2030 risk. Most of the climate risks are viewed through reputational and financial measures and extends beyond the carbon price considerations to include expectations from regulators, communities, Traditional Owners, activists, NGOs, shareholders, and employees. 
The annual review process is co-ordinated and facilitated by an external risk expert and overseen by the sustainability team, together with the risk owner. The risks are assessed by members of the Executive Management Team. The risk ratings are then reviewed by the 
sustainability team and escalated to the HSSC.   
The process for undertaking a risk assessment includes the following steps of context, risk identification, risk analysis, control assessment, and risk rating. The consequence categories for Bellevue Gold are shown in Table 11. </t>
  </si>
  <si>
    <t xml:space="preserve">As outlined in the climate scenario planning section, Bellevue Gold considers a 4°C warming scenario (with a focus on physical impacts) and a 1.5°C warming scenario (with a focus on transition impacts). This allows the Company to consider the most extreme response required to address physical and transition impacts and plan for a resilient company under any warming scenario. 
The prioritisation of addressing climate risks is based on the overall risk ranking, control effectiveness and the cost, effort, and opportunity to address the risk. For example, for decarbonisation measures, the least costly emission avoidance options are pursued, based on a $ / tCO2e basis and considering the payback and asset life of the low emission options. </t>
  </si>
  <si>
    <t>b) Describe the organisation’s processes for managing climate-related risks.</t>
  </si>
  <si>
    <t xml:space="preserve">Under Bellevue Gold’s Risk Management Framework, the process for managing all risks includes identifying the relative significance of climate-related risks compared to other risks for short-term (2024) and long-term (2030) risks, developing plans to mitigate physical and transition risks, formalising actions to address these risks through the Climate Action Plan, and reporting actions to risk owners. with the aim of keeping the risk to a tolerable level and monitoring the control effectiveness.
The relative significance of climate-related risks is compared to other risks across the Company (e.g., financial, environmental, safety, heritage risks, etc) using the same methodology through the Risk Assessment Criteria. This drives action to prioritise and address risks, including climate risks, and allocation of roles, responsibilities, and budgets to address climate risks and opportunities.
To mitigate climate-related risks, large-scale and all-encompassing controls have been put in place. This has resulted in a general downward trend in residual risk ratings for climate-related risks, which were first established in FY21.
Transition risks are mitigated where possible, such as through the development of strategies to achieve net zero (Scope 1 and Scope 2) emissions and acquire reputable carbon offsets, integration of a highly renewable off-grid power station, allocating budgets and having a short-term underground equipment contract to leverage emerging technologies as they become available. Physical risks are being addressed through designing the tailings dam to sustain a 1-in-100 year 72-hour duration heavy rainfall event, constructing bunding and managing employees’ workloads in extreme heat.
Actions to address climate risks are formalised through the Climate Action Plan and are based on controls listed in the Climate Risk Register. The risks are managed and accessed through a Control Effectiveness Assessment which commenced in FY22. In FY23 a Climate Action Plan was developed which tracks actions assigned to reduce the climate risks, and this process has continued in FY24. These action plans are reviewed quarterly and presented to the HSSC.
Climate-related issues are factored into the financial planning process, such as the cost of energy (including electricity, diesel, and gas), cost to upgrade equipment or install new infrastructure (e.g., electric vehicles and charging stations) and the costs for carbon offsets.
The Risk Management Structure is outlined in Figure X, which includes the responsibilities, lines of reporting and communication methods. </t>
  </si>
  <si>
    <t>c) Describe how processes for identifying, assessing, and managing climate-related risks are integrated into the organisation’s overall risk management.</t>
  </si>
  <si>
    <t xml:space="preserve">Bellevue Gold has integrated climate risk management into the overall organisation-wide risk management system. Due to the nature of the HSSC’s remit, climate-related risks are reviewed alongside other sustainability and safety/health-related matters. Bellevue Gold retains a dedicated Climate Risk Register to ensure climate-related risks are granted the importance needed during this review.
Climate risks are reviewed at least annually, with input from a risk consultant, the sustainability team, and the risk owner. New risks and opportunities are added when identified and disclosed in this Sustainability Report. High and critical risks are reported to the HSSC, highlighting which risk profiles are projected to change the most from the current risk rating to the forecasted 2030 risk rating.
The annual risk review also includes a reassessment of current practices, re-rating the risk and assessing the control effectiveness. Control effectiveness is a qualitative assessment of the quality of the current controls for individual risks, which are based on a three-stage Control Effectiveness Rating of:
• Fully Effective: All economically viable controls are in place and operating as intended.
• Effective: Key controls have been recognised, are planned to be / in place and will be / are operating as intended.
• Partially Effective: Some controls are in place, or are planned to be in place, though they are not confirmed.
Bellevue Gold’s Risk Management Framework states the Risk Acceptance Criteria, whereby Critical risks must have a control requirement of Fully Effective, High risks must have Effective controls and Medium and Low risks only require Partially Effective controls. Bellevue Gold’s climate risks are either Low or Medium. All climate risks were deemed to have a Control Effectiveness Rating of Effective, therefore, this meets the requirement per the Risk Acceptance Criteria.
Bellevue Gold will continue to develop processes for the integration and responsibility of climate risks between the EMT and  risk teams and the HSSC as climate risk management evolves. The annual risk reviews will consider the projected risk ratings and include assessments of longer-term and more severe climate scenario analyses for the 1.5°C and 4°C scenarios. </t>
  </si>
  <si>
    <t>Metrics and Targets</t>
  </si>
  <si>
    <t>Disclose the metrics and targets used to assess and manage relevant climate-related risks and opportunities where such information is material.</t>
  </si>
  <si>
    <t>a) Disclose the metrics used by the organisation to assess climate-related risks and opportunities in line with its strategy and risk management process.</t>
  </si>
  <si>
    <t xml:space="preserve">Emissions are the key climate-related performance metric we track to measure and manage our climate-related risks. This includes tracking against our net zero goal for Scope 1 and 2 emissions, emissions intensity against Australian gold mine peers and tracking emissions more granularly, as defined by the National Pollutant Inventory (NPI) and National Greenhouse and Energy Reporting Act 2007 (NGER Act) reporting. When our renewable power station is fully operational, Bellevue Gold will benchmark the Project’s actual performance against gold mining peers, including on an emissions intensity basis. The Company may also consider other metrics for peer benchmarking such as renewable energy penetration rates, energy-emissions intensity factors, emissions per revenue dollar or emissions per processed tonne.
Bellevue Gold has issued Sustainability Performance Rights to employees (including members of the Executive Management Team) to encourage collective and collaborative action toward achieving net zero (Scope 1 and Scope 2) emissions at the Bellevue Gold Project by 2026. If this goal is achieved, the Sustainability Performance Rights will vest, and holders will be able to convert them to ordinary fully paid shares in Bellevue Gold. The remuneration for key staff includes additional performance metrics on sustainability issues, such as for greenhouse gas accounting, establishing the hybrid renewable power station, publishing the Sustainability Report, evaluating emission reduction options and improving sustainability disclosures and seeking increased scores from ESG ratings agencies.
We also track and publish metrics around our energy use, water use, and environmental incidents in alignment with ESG reporting frameworks such as SASB and GRI. In future years, Bellevue Gold will consider incorporating the risk assessment process and scenario analysis into the development of appropriate metrics to track performance and respond accordingly. Bellevue Gold will continue to observe changes to climate-related laws and policies and stay updated on government targets in climate change reporting, especially in relation to the upcoming plan to adopt International Sustainability Standards Board (ISSB) reporting in Australia, per the Exposure Draft ED SR1 Australian Sustainability Reporting Standards – Disclosure of Climate-related Financial Information as proposed by the Australian Accounting Standards Board (AASB) which will include climate-related financial disclosure requirement applicable to Bellevue Gold in years to come. </t>
  </si>
  <si>
    <t>b) Disclose Scope 1, Scope 2, and, if appropriate, Scope 3 greenhouse gas (GHG) emissions, and the related risks.</t>
  </si>
  <si>
    <t xml:space="preserve">The Company reported its FY23 GHG emissions in accordance with the NGER Act, with data reported to the Clean Energy Regulator in October 2023. Likewise, the FY24 data is being compiled and will be submitted to the CER. The Company will continue to disclose its Scope 1 and Scope 2 emission data through its Sustainability Report.
The Scope 1 emissions in 2019-2024 are based on site usage (primarily diesel and now LNG) and the (location-based) Scope 2 emissions are for the Perth office’s use of electricity. Emissions have been calculated based on actual use of diesel, LNG, LPG and other smaller emission sources (eg, petroleum-based oils and petroleum-based greases), using the emission factors from the NGER (Measurement) Determination 2008. The methodology for calculating the greenhouse gas emissions is outlined in Bellevue Gold’s Basis of Preparation (BoP) document, which adopts the NGER Act reporting requirements as a baseline with additional reporting rigour from Bellevue Gold to ensure a comprehensive calculation of all Scope 1 and Scope 2 emissions at the Bellevue Gold Project, including emissions from contractors on-site (which are under the operational control of Bellevue Gold). 
As shown in Table 13, emissions increased in FY24 compared to FY23, as the Bellevue Gold mine entered production in October 2023. In the ramp-up phase, the Project was powered by diesel-genset power generation, however, in mid-2024, a gas-fired power station was commissioned which resulted in an approximate 30% emission reduction due to LNG as the predominant power feed instead of diesel. Meanwhile, the solar farm was progressively commissioned starting in May 2024. The 27 MW solar farm will be one of the largest solar farms in Western Australia. This will reduce LNG use and therefore reduce GHG emissions. Emissions are forecast to decrease throughout FY25 as the solar farm is fully commissioned and the wind turbines are constructed and commissioned. Together, these projects are forecast to achieve annual steady-state emissions at ~40,000 tCO2e, at the current 1Mtpa processing plant design. However, Bellevue Gold has recently announced a 5 Year Growth Plan, which includes increasing the mining and processing rates to achieve &gt;250 koz gold production in FY28 (increasing from the forecasted 165-180koz in FY25), which will cause an increase in the greenhouse gas emissions, but may result in a decrease of the emissions intensity (due to the effective use of fixed infrastructure and increased gold production). </t>
  </si>
  <si>
    <t>The emissions intensity for the 9-months of gold production shows improvements in the GHG emissions intensity driven by the commissioning of the gas and solar components of the hybrid power station as shown in Table 12, starting in November, which was the first full month of gold production.  
The FY24 data consists of only nine months of gold production, and this included the ramp-up period. Over the ramp-up period the power generation was predominantly from diesel gensets. As a result, the emission intensity for the nine-month of gold production in FY24 was 0.53 tCO2e/oz. Throughout FY25, the total emissions and emissions intensity are forecast to decrease, which is mainly attributed to the increased solar capacity (increasing from 20 MW to 27 MW) and the addition of wind power (with 24 MW capacity to be installed in late FY25). 
The Scope 1 and (location-based) Scope 2 emission inventory for the last five years is shown in Table X, which shows the emissions have increased year-on-year throughout the development, construction and operation phases, which has been powered primarily by temporary diesel generators. 
With the assistance of an external consultant, the Company reviewed the Scope 3 emissions reporting of its peers based on FY22 data and considered which categories of Scope 3 emissions (as defined by the Greenhouse Gas Protocol) are relevant to Bellevue Gold. The analysis concluded that the likely major categories of Scope 3 emissions for Bellevue Gold, may be:
• Category 1 – Purchased goods and services;
• Category 2 – Capital goods; and
• Category 3 – Fuel and energy-related.
The Company has begun to set reporting boundaries to help determine approximate Scope 3 emissions in a typical year for gold production at Bellevue Gold. The boundary setting and category relevance was informed by ICMM’s ‘Scope 3 Emissions Accounting and Reporting Guidance’. This work will be completed in the second half of 2024, once the expenditure data for FY24 is compiled and analysed for the FY24 Scope 3 emission inventory.</t>
  </si>
  <si>
    <t>c) Describe the targets used by the organisation to manage climate-related risks and opportunities and performance</t>
  </si>
  <si>
    <t>The Company has an aspiration for the Bellevue Gold Project to be a (Scope 1 and Scope 2) net zero greenhouse gas emission mine by 2026. This is a target for an absolute reduction in emissions but will often include references to the emission intensity (though a tCO2e/oz metric). 
The first gold production was in October 2023, hence FY24 can serve as a de-facto baseline year, however throughout the year emissions reduction options were implemented (e.g., switching diesel to gas, using solar power, etc) and the plant was in the commissioning stage before entering commercial production in late FY24. The Company will continue to refine its roadmap to zero emissions. Opportunities for decarbonisation include Long-term Duration Energy Storage (LDES), electrification and electric vehicles, alternative fuels, and carbon offsets.
The Company has made significant progress this year to meet its aspirational net zero goal and to reduce climate risks. Major milestones include the commissioning of the gas-fired power station and the construction of the solar farm, commencing construction of a 24MW wind farm, investigating BEVs (including underground trucks, loaders and drills), advancing the Carbon Offset Strategy, preparing for assurance of GHG emissions via a Basis of Preparation and pre-assurance in late 2024, and developing a plan for carbon accounting and assurance for the CY25 period, in order to certify and achieve net zero emissions by 2026.
Sustainability metrics will be reported throughout the Sustainability Report in future years, including emissions, renewable energy penetration, emissions factors, and other climate-related data. 
Carbon offsets are only intended to be used to address hard-to-abate emissions. The carbon offsets used by the Company will be ACCUs. The Company has developed a Carbon Offset Strategy for high-quality, nature-based, removal-based ACCUs. A component of the methodology of ACCU selection will be based on understanding potential co-benefits such as for biodiversity, regional employment, and Traditional Owner engagement, including considerations for equity sharing arrangements and seeking Free, Prior and Informed Consent (FPIC) for the carbon offset projects. 
In future years, the Company will disclose progress in meeting these goals and reducing Scope 1 and Scope 2 emissions. Bellevue Gold may also set other sustainability targets such as water and waste management targets. The Company is in the process of establishing a site-based Sustainability Committee, which will investigate initiatives, in relation to recycling, energy efficiency and water stewardship.
The aspiration for net zero (Scope 1 and Scope 2) emissions will be supported by assurance of greenhouse gas emission figures and reporting to the Clean Energy Regulator (in accordance with the NGER Act).</t>
  </si>
  <si>
    <t>AIR QUALITY</t>
  </si>
  <si>
    <t>CO (tonnes)</t>
  </si>
  <si>
    <t>N/A</t>
  </si>
  <si>
    <t>NOx (tonnes)</t>
  </si>
  <si>
    <t>SOx (tonnes)</t>
  </si>
  <si>
    <t>PM10 (tonnes)</t>
  </si>
  <si>
    <t>Hg (tonnes)</t>
  </si>
  <si>
    <t>Pb (tonnes)</t>
  </si>
  <si>
    <t>Volatile organic compounds (tonnes)</t>
  </si>
  <si>
    <t>BIODIVERSITY - OVERVIEW</t>
  </si>
  <si>
    <t>Mines sites where acid rock drainage is</t>
  </si>
  <si>
    <t>(1) predicted to occur (%)</t>
  </si>
  <si>
    <t>(2) actively mitigated (%)</t>
  </si>
  <si>
    <t>(3) under treatment or remediation (%)</t>
  </si>
  <si>
    <t>Reserves in or near sites with protected conservation status or endangered species habitat</t>
  </si>
  <si>
    <t>(1) proved reserves (%)</t>
  </si>
  <si>
    <t>(2) probable reserves (%)</t>
  </si>
  <si>
    <t>AREAS UNDER RESTORATION OR REHABILITATION</t>
  </si>
  <si>
    <t xml:space="preserve">Bellevue Gold Project </t>
  </si>
  <si>
    <t>(1) area under restoration or rehabilitation (hectares)</t>
  </si>
  <si>
    <t>GRI 14.4.3</t>
  </si>
  <si>
    <t>(2) area restored or rehabilitated (hectares)</t>
  </si>
  <si>
    <t>LOCATIONS WITH BIODIVERSITY IMPACTS</t>
  </si>
  <si>
    <t>Sites with the most significant impacts on biodiversity</t>
  </si>
  <si>
    <t>(1) Bellevue Gold Project (hectares)</t>
  </si>
  <si>
    <t>GRI 14.4.5</t>
  </si>
  <si>
    <t>Distance from ecologically sensitive areas</t>
  </si>
  <si>
    <t>(1) Bellevue Gold Project (kms)</t>
  </si>
  <si>
    <t>DRIVERS OF BIODIVERSITY LOSS</t>
  </si>
  <si>
    <t>Bellevue Gold Project</t>
  </si>
  <si>
    <t>(1) natural ecosystem converted since a cut-off or reference date</t>
  </si>
  <si>
    <t>NA</t>
  </si>
  <si>
    <t>size (hectares)</t>
  </si>
  <si>
    <t>GRI 14.4.7</t>
  </si>
  <si>
    <t>cut-off date (date)</t>
  </si>
  <si>
    <t>(2) land and sea converted from one intensively used or modified ecosystem to another during reporting period (hectares)</t>
  </si>
  <si>
    <t>EMISSIONS OVERVIEW</t>
  </si>
  <si>
    <t>Scope 1 (t CO2e)</t>
  </si>
  <si>
    <t>EM-MM-110a.1.
GRI 14.1.5</t>
  </si>
  <si>
    <t>Scope 2 (t CO2e)</t>
  </si>
  <si>
    <t>Not tracked</t>
  </si>
  <si>
    <t>Scope 1 emissions</t>
  </si>
  <si>
    <t>(1) scope 1 CO2 non-biogenic emissions (t CO2e)</t>
  </si>
  <si>
    <t>GRI 14.1.5</t>
  </si>
  <si>
    <t>(2) scope 1 CO2 biogenic emissions (t CO2e)</t>
  </si>
  <si>
    <t>Location-based Scope 2 emissions</t>
  </si>
  <si>
    <t>(1) Bellevue Gold Project (t CO2e)</t>
  </si>
  <si>
    <t>GRI 14.1.6</t>
  </si>
  <si>
    <t>(2) Perth office (t CO2e)</t>
  </si>
  <si>
    <t>Scope 3 emissions</t>
  </si>
  <si>
    <t>(1) scope 3 CO2 non-biogenic emissions (t CO2e)</t>
  </si>
  <si>
    <t>GRI 14.1.7</t>
  </si>
  <si>
    <t>Not yet reported</t>
  </si>
  <si>
    <t>(2) scope 3 CO2 biogenic emissions (t CO2e)</t>
  </si>
  <si>
    <t>EMISSIONS INTENSITY</t>
  </si>
  <si>
    <t>Emissions intensity (t CO2e/oz) for 9-month of gold production</t>
  </si>
  <si>
    <t>GRI 14.1.8</t>
  </si>
  <si>
    <t>EMISSIONS REDUCTION INITIATIVES</t>
  </si>
  <si>
    <t>Emissions reduced as a direct result of reduction initiatives</t>
  </si>
  <si>
    <t>(1) scope 1 (t CO2e)</t>
  </si>
  <si>
    <t>GRI 14.1.9</t>
  </si>
  <si>
    <t>(2) scope 2 (t CO2e)</t>
  </si>
  <si>
    <t>(3) scope 3 (t CO2e)</t>
  </si>
  <si>
    <t>ENERGY CONSUMPTION</t>
  </si>
  <si>
    <t>Total energy consumed (GJ)</t>
  </si>
  <si>
    <t>Percentage grid electricity (%)</t>
  </si>
  <si>
    <t>&lt;1%</t>
  </si>
  <si>
    <t>Percentage renewable (%)</t>
  </si>
  <si>
    <t>&lt;0.03%</t>
  </si>
  <si>
    <t>Not reported</t>
  </si>
  <si>
    <t>Total fuel consumption within the organisation from non-renewable sources (GJ)</t>
  </si>
  <si>
    <t>GRI 14.1.2</t>
  </si>
  <si>
    <t>Total fuel consumption within the organisation from renewable sources (GJ)</t>
  </si>
  <si>
    <t>Energy consumption</t>
  </si>
  <si>
    <t>(1) electricity consumption (GJ)</t>
  </si>
  <si>
    <t>(2) heating consumption (GJ)</t>
  </si>
  <si>
    <t>(3) cooling consumption (GJ)</t>
  </si>
  <si>
    <t>(4) steam consumption (GJ)</t>
  </si>
  <si>
    <t>Energy sold</t>
  </si>
  <si>
    <t>(1) electricity sold (GJ)</t>
  </si>
  <si>
    <t>(2) heating sold (GJ)</t>
  </si>
  <si>
    <t>(3) cooling sold (GJ)</t>
  </si>
  <si>
    <t>(4) steam sold (GJ)</t>
  </si>
  <si>
    <t>Total energy consumed within the organisation (GJ)</t>
  </si>
  <si>
    <t>Total energy consumed outside of organisation (GJ)</t>
  </si>
  <si>
    <t>GRI 14.1.3</t>
  </si>
  <si>
    <t>TAILINGS STORAGE FACILITIES MANAGEMENT</t>
  </si>
  <si>
    <t>EM-MM-540a.1.
GRI 14.6.3</t>
  </si>
  <si>
    <t xml:space="preserve">FACILITY NAME </t>
  </si>
  <si>
    <t>LOCATION</t>
  </si>
  <si>
    <t>OWNERSHIP STATUS</t>
  </si>
  <si>
    <t>OPERATIONAL STATUS</t>
  </si>
  <si>
    <t>CONSTRUCTION METHOD</t>
  </si>
  <si>
    <t>MAXIMUM PERMITTED STORAGE CAPACITY</t>
  </si>
  <si>
    <t>CURRENT AMOUNT OF TAILINGS STORED</t>
  </si>
  <si>
    <t>FREQUENCY OF RISK ASSESSMENTS</t>
  </si>
  <si>
    <t>RECENT RISK ASSESSMENT FINDINGS</t>
  </si>
  <si>
    <t>CONSEQUENCE CLASSIFICATION</t>
  </si>
  <si>
    <t>DATE OF MOST RECENT INDEPENDENT TECHNICAL REVIEW</t>
  </si>
  <si>
    <t>MATERIAL FINDINGS</t>
  </si>
  <si>
    <t>MITIGATION MEASURES</t>
  </si>
  <si>
    <t>DATE OF NEXT INDEPENDENT TECHNICAL REVIEW</t>
  </si>
  <si>
    <t>SITE-SPECIFIC EPRP</t>
  </si>
  <si>
    <t>Vanguard In-Pit Tailings Storage Facility (IPTSF)</t>
  </si>
  <si>
    <t>259549, 6942504 
(Zone 51)</t>
  </si>
  <si>
    <t>Bellevue Gold</t>
  </si>
  <si>
    <t>Active</t>
  </si>
  <si>
    <t>In-Pit Storage Facility (no constructed embankments)</t>
  </si>
  <si>
    <t>The design storage capacity of the IPTSF is 1,150,000 tonnes at an assumed density of 1.6 t/m3</t>
  </si>
  <si>
    <t xml:space="preserve">General risk assessment completed as part of TMP for commissioning and early operation of IPTSF. </t>
  </si>
  <si>
    <t xml:space="preserve">N/A for operation of the IPTSF </t>
  </si>
  <si>
    <t>Low</t>
  </si>
  <si>
    <t>None</t>
  </si>
  <si>
    <t>Implemented in TMP</t>
  </si>
  <si>
    <t xml:space="preserve">Review will coincide with next stage of design </t>
  </si>
  <si>
    <t>General ERP developed as part of TMP</t>
  </si>
  <si>
    <t>WASTE GENERATED</t>
  </si>
  <si>
    <t>Total weight of non-mineral waste generated (tonnes)</t>
  </si>
  <si>
    <t>Total weight of tailings produced (tonnes)</t>
  </si>
  <si>
    <t>Total weight of waste rock generated (tonnes)</t>
  </si>
  <si>
    <t>Total weight of hazardous waste generated (tonnes)</t>
  </si>
  <si>
    <t>Total weight of hazardous waste recycled (tonnes)</t>
  </si>
  <si>
    <t>Number of significant incidents associated with hazardous materials and waste management (number)</t>
  </si>
  <si>
    <t>WATER OVERVIEW</t>
  </si>
  <si>
    <t>Total fresh water withdrawn (m3)</t>
  </si>
  <si>
    <t>Total fresh water consumed (m3)</t>
  </si>
  <si>
    <t>Percentage of each in regions with high or extremely high baseline water stress (%)</t>
  </si>
  <si>
    <t>Incidents of non-compliance associated with water quality permits, standards and regulations (number)</t>
  </si>
  <si>
    <t>WATER CONSUMPTION</t>
  </si>
  <si>
    <t>Total water consumption (ML)</t>
  </si>
  <si>
    <t>GRI 14.7.6</t>
  </si>
  <si>
    <t>Total water consumption from all areas with water stress (ML)</t>
  </si>
  <si>
    <t>WATER WITHDRAWAL</t>
  </si>
  <si>
    <t>Total water withdrawal (ML)</t>
  </si>
  <si>
    <t>GRI 14.7.4</t>
  </si>
  <si>
    <t>(1) surface water (ML)</t>
  </si>
  <si>
    <t>freshwater (ML)</t>
  </si>
  <si>
    <t>other water (ML)</t>
  </si>
  <si>
    <t>(2) groundwater (ML)</t>
  </si>
  <si>
    <t>(3) seawater (ML)</t>
  </si>
  <si>
    <t>(4) produced water (ML)</t>
  </si>
  <si>
    <t>(5) third-party water (ML)</t>
  </si>
  <si>
    <t>Total water withdrawal from all areas with water stress (ML)</t>
  </si>
  <si>
    <t>WATER DISCHARGED</t>
  </si>
  <si>
    <t>Total water discharged</t>
  </si>
  <si>
    <t>GRI 14.7.5</t>
  </si>
  <si>
    <t>(4) third-party water (ML)</t>
  </si>
  <si>
    <t>Total water discharged to all areas with water stress</t>
  </si>
  <si>
    <t>Priority substances of concern for which discharged water is treated</t>
  </si>
  <si>
    <t>(1) incidents of non-compliance with discharge limts (number)</t>
  </si>
  <si>
    <t>INDIGENOUS PEOPLES</t>
  </si>
  <si>
    <t>Reserves in or near Indigenous land</t>
  </si>
  <si>
    <t>INCIDENTS OF VIOLATION INVOLVING RIGHTS OF INDIGENOUS PEOPLES</t>
  </si>
  <si>
    <t>Identifiable incidents of violations involving the rights of indigenous peoples (number)</t>
  </si>
  <si>
    <t>GRI 14.11.2</t>
  </si>
  <si>
    <t>COMMUNITY RELATIONS</t>
  </si>
  <si>
    <t>Non-technical delays (number)</t>
  </si>
  <si>
    <t>Duration of non-technical delays (days)</t>
  </si>
  <si>
    <t>Operations with implemented local community engagement, impact assessments, and/or development programs (%)</t>
  </si>
  <si>
    <t>GRI 14.10.2</t>
  </si>
  <si>
    <t>Grievances from local community (number)</t>
  </si>
  <si>
    <t>GRI 14.10.4</t>
  </si>
  <si>
    <t>Grievances that were addressed and resolved (%)</t>
  </si>
  <si>
    <t>Grievances that were resolved through remediation (%)</t>
  </si>
  <si>
    <t>HIRING PRACTICES IN LOCAL COMMUNITIES</t>
  </si>
  <si>
    <t>Senior management that are hired from local communities (%)</t>
  </si>
  <si>
    <t>GRI 14.21.2</t>
  </si>
  <si>
    <t>INDIGENOUS BUSINESSES</t>
  </si>
  <si>
    <t>EXPENDITURE (AU$'000)</t>
  </si>
  <si>
    <t>Procurement from indigenous businesses</t>
  </si>
  <si>
    <t>BOARD DIVERSITY</t>
  </si>
  <si>
    <t>By gender</t>
  </si>
  <si>
    <t>(1) male (%)</t>
  </si>
  <si>
    <t>GRI 14.21.5</t>
  </si>
  <si>
    <t>(2) female (%)</t>
  </si>
  <si>
    <t>By age</t>
  </si>
  <si>
    <t>(1) under 30 years old (%)</t>
  </si>
  <si>
    <t>(2) 30-50 years old (%)</t>
  </si>
  <si>
    <t>(3) over 50 years old (%)</t>
  </si>
  <si>
    <t>DIVERSITY OF EMPLOYEES</t>
  </si>
  <si>
    <t>Indigenous employment</t>
  </si>
  <si>
    <t>GENDER PAY GAP</t>
  </si>
  <si>
    <t>Ratio of the basic salary of women to men (%)</t>
  </si>
  <si>
    <t>GRI 14.21.6</t>
  </si>
  <si>
    <t>(1) employee category 1 (%)</t>
  </si>
  <si>
    <t>(2) employee category 2 (%)</t>
  </si>
  <si>
    <t>Ratio of remuneration of women to men (%)</t>
  </si>
  <si>
    <t>PARENTAL LEAVE</t>
  </si>
  <si>
    <t>Employees that were entitled to parental leave (number)</t>
  </si>
  <si>
    <t>GRI 14.21.3
GRI 14.17.5</t>
  </si>
  <si>
    <t>(1) male (number)</t>
  </si>
  <si>
    <t>(2) female (number)</t>
  </si>
  <si>
    <t>Employees that took parental leave (number)</t>
  </si>
  <si>
    <t>Employees that returned to work in reporting year after parental leave ended (number)</t>
  </si>
  <si>
    <t>Employees that returned to work in reporting year after parental leave ended that were still employed 12 months after their return to work (number)</t>
  </si>
  <si>
    <t>Return to work rate (%)</t>
  </si>
  <si>
    <t>See above data</t>
  </si>
  <si>
    <t>Retention rate (%)</t>
  </si>
  <si>
    <t>EMPLOYMENT PROFILE</t>
  </si>
  <si>
    <t>Total employees (number)</t>
  </si>
  <si>
    <t>GRI 2.7</t>
  </si>
  <si>
    <t>Total employees by employment contract</t>
  </si>
  <si>
    <t>(1) permanent (number)</t>
  </si>
  <si>
    <t>male (number)</t>
  </si>
  <si>
    <t>female (number)</t>
  </si>
  <si>
    <t>(2) temporary (number)</t>
  </si>
  <si>
    <t>(3)  non-guaranteed hours employees (number)</t>
  </si>
  <si>
    <t>(4)  full-time employees (number)</t>
  </si>
  <si>
    <t>(5)  part-time employees (number)</t>
  </si>
  <si>
    <t>Total contractors (workers who are not employees) (number)</t>
  </si>
  <si>
    <t>GRI 2.8</t>
  </si>
  <si>
    <t>NEW EMPLOYEE HIRES</t>
  </si>
  <si>
    <t>Number of hires (number)</t>
  </si>
  <si>
    <t>GRI 14.17.3</t>
  </si>
  <si>
    <t>Number of hires</t>
  </si>
  <si>
    <t>(1) under 30 years old (number)</t>
  </si>
  <si>
    <t>(2) 30-50 years old (number)</t>
  </si>
  <si>
    <t>(3) over 50 years old (number)</t>
  </si>
  <si>
    <t>Rate of new employee hires</t>
  </si>
  <si>
    <t>EMPLOYEE TURNOVER</t>
  </si>
  <si>
    <t>Number of employee turnover (number)</t>
  </si>
  <si>
    <t>Number of employee turnover</t>
  </si>
  <si>
    <t>Rate of employee turnover (%)</t>
  </si>
  <si>
    <t>Rate of employee turnover</t>
  </si>
  <si>
    <t>KEY HEALTH AND SAFETY INDICATORS</t>
  </si>
  <si>
    <t>Number of fatalities (number)</t>
  </si>
  <si>
    <t>Lost Time Injury Frequency Rate (LTIFR) (number)</t>
  </si>
  <si>
    <t>Total Recordable Injury Frequency Rate (TRIFR) (number)</t>
  </si>
  <si>
    <t>DMIRS reported injuries (including injury and illness) (number)</t>
  </si>
  <si>
    <t>High Potential Incidents (excluding injury and illness) (number)</t>
  </si>
  <si>
    <t>Days lost due to reported injuries (days)</t>
  </si>
  <si>
    <t>All Injury Rate Total (number)</t>
  </si>
  <si>
    <t>MHSA all-incident rate</t>
  </si>
  <si>
    <t>MHSA fatality rate</t>
  </si>
  <si>
    <t>Near miss frequency rate (NMFR)</t>
  </si>
  <si>
    <t>EMPLOYEES</t>
  </si>
  <si>
    <t>Lost-Time Injury Frequency Rate (LTIFR) (number)</t>
  </si>
  <si>
    <t>Number of high-consequence work-related injuries (number)</t>
  </si>
  <si>
    <t>GRI 14.16.10</t>
  </si>
  <si>
    <t>Rate of high-consequence work-related injuries (%)</t>
  </si>
  <si>
    <t>Number of recordable work-related injuries (includes high consequence) (number)</t>
  </si>
  <si>
    <t>Rate of recordable work-related injuries (includes high consequence) (%)</t>
  </si>
  <si>
    <t>Number of fatalities as a result of work-related injuries (number)</t>
  </si>
  <si>
    <t>Rate of fatalities as a result of work-related injuries (%)</t>
  </si>
  <si>
    <t>Number of lost working days of employees (days)</t>
  </si>
  <si>
    <t>Number of hours worked (hours)</t>
  </si>
  <si>
    <t>Number of cases of recordable work-related ill health (number)</t>
  </si>
  <si>
    <t>Average hours of health, safety and emergency response training (hours)</t>
  </si>
  <si>
    <t>Number of fatalities as a result of work-related ill health (number)</t>
  </si>
  <si>
    <t>GRI 14.16.11</t>
  </si>
  <si>
    <t>CONTRACTORS</t>
  </si>
  <si>
    <t>WORKERS COVERED BY AN OCCUPATIONAL HEALTH AND SAFETY (OH&amp;S) MANAGEMENT SYSTEM</t>
  </si>
  <si>
    <t>Employees and contractors covered by an OH&amp;S system</t>
  </si>
  <si>
    <t>(1) employee</t>
  </si>
  <si>
    <t>number (number)</t>
  </si>
  <si>
    <t>GRI 14.16.9</t>
  </si>
  <si>
    <t>percentage (%)</t>
  </si>
  <si>
    <t>(2) contractors (workers who are not employees)</t>
  </si>
  <si>
    <t>Employees and contractors covered by an OH&amp;S system that has been internally audited</t>
  </si>
  <si>
    <t>Employees and contractors covered by an OH&amp;S system that has been audited or certified by an external party</t>
  </si>
  <si>
    <t>LABOUR RELATIONS</t>
  </si>
  <si>
    <t>Active workforce covered under collective bargaining agreements (%)</t>
  </si>
  <si>
    <t>Strikes and lockouts</t>
  </si>
  <si>
    <t>(1) number (number)</t>
  </si>
  <si>
    <t>(2) duration (days)</t>
  </si>
  <si>
    <t>Minimum notice provided to employees and their representatives prior to the implementation of significant operational changes that could substantially affect them (weeks)</t>
  </si>
  <si>
    <t>GRI 14.17.6</t>
  </si>
  <si>
    <t>TRAINING AND DEVELOPMENT</t>
  </si>
  <si>
    <t>Average hours of training undertaken by employees by gender</t>
  </si>
  <si>
    <t>(1) male (hours)</t>
  </si>
  <si>
    <t>GRI 14.21.4
GRI 14.17.7</t>
  </si>
  <si>
    <t>(2) female (hours)</t>
  </si>
  <si>
    <t>Average hours of training undertaken by employee category</t>
  </si>
  <si>
    <t>(1) executives (hours)</t>
  </si>
  <si>
    <t>(2) managers (hours)</t>
  </si>
  <si>
    <t>(3) non-managers (hours)</t>
  </si>
  <si>
    <t>WORKPLACE DISCRIMINATION</t>
  </si>
  <si>
    <t>Incidents of discrimination (number)</t>
  </si>
  <si>
    <t>GRI 14.21.7</t>
  </si>
  <si>
    <t>COMPLIANCE</t>
  </si>
  <si>
    <t>Total number of significant instances of non-compliance with laws and regulations (number)</t>
  </si>
  <si>
    <t>GRI 2.27</t>
  </si>
  <si>
    <t>(1) instances for which fines were incurred (number)</t>
  </si>
  <si>
    <t>(2) instances for which non-monetary sanctions were incurred (number)</t>
  </si>
  <si>
    <t>Fines for instances of non-compliance with laws and regulations that were paid during the reporting period (number)</t>
  </si>
  <si>
    <t>(1) instances of non-compliance with laws and regulations that occurred in the current reporting period (number)</t>
  </si>
  <si>
    <t>(2)  instances of non-compliance with laws and regulations that occurred in previous reporting periods (number)</t>
  </si>
  <si>
    <t>Total monetary value of fines for instances of non-compliance with laws and regulations that were paid during the reporting period (AU$)</t>
  </si>
  <si>
    <t>(1) instances of non-compliance with laws and regulations that occurred in the current reporting period (AU $)</t>
  </si>
  <si>
    <t>(2)  instances of non-compliance with laws and regulations that occurred in previous reporting periods (AU $)</t>
  </si>
  <si>
    <t>CORRUPTION</t>
  </si>
  <si>
    <t>Production in countries that have the 20 lowest rankings in Transparency International’s Corruption Perception Index (tonnes)</t>
  </si>
  <si>
    <t>n/a</t>
  </si>
  <si>
    <t>AREAS OF CONFLICT</t>
  </si>
  <si>
    <t>Reserves in or near areas of conflict</t>
  </si>
  <si>
    <t>RESPONSIBLE PROCUREMENT</t>
  </si>
  <si>
    <t>New suppliers that were screened using social criteria (%)</t>
  </si>
  <si>
    <t>GRI 14.17.9</t>
  </si>
  <si>
    <t>Suppliers assessed for social impacts (number)</t>
  </si>
  <si>
    <t>GRI 14.17.10</t>
  </si>
  <si>
    <t>Suppliers identified as having significant actual and potential negative social impacts (number)</t>
  </si>
  <si>
    <t>Review is pending</t>
  </si>
  <si>
    <t>Suppliers identified as having significant actual and potential negative social impacts with which improvements were agreed upon as a result of assessment (%)</t>
  </si>
  <si>
    <t>Suppliers identified as having significant actual and potential negative social impacts with which relationships were terminated as a result of assessment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</si>
</sst>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0"/>
    <numFmt numFmtId="166" formatCode="#,##0.0000"/>
    <numFmt numFmtId="167" formatCode="#,##0.0000000"/>
    <numFmt numFmtId="168" formatCode="#,##0.0"/>
    <numFmt numFmtId="169" formatCode="0.000%"/>
  </numFmts>
  <fonts count="41">
    <font>
      <sz val="11"/>
      <color theme="1"/>
      <name val="Aptos Narrow"/>
      <family val="2"/>
      <scheme val="minor"/>
    </font>
    <font>
      <b/>
      <sz val="12"/>
      <name val="Calibri"/>
      <family val="2"/>
    </font>
    <font>
      <sz val="10"/>
      <name val="Calibri"/>
      <family val="2"/>
    </font>
    <font>
      <sz val="10"/>
      <color rgb="FF000000"/>
      <name val="Calibri"/>
      <family val="2"/>
    </font>
    <font>
      <b/>
      <sz val="10"/>
      <color rgb="FF000000"/>
      <name val="Calibri"/>
      <family val="2"/>
    </font>
    <font>
      <sz val="11"/>
      <color rgb="FF000000"/>
      <name val="Calibri"/>
      <family val="2"/>
    </font>
    <font>
      <sz val="10"/>
      <color rgb="FF00386D"/>
      <name val="Calibri"/>
      <family val="2"/>
    </font>
    <font>
      <sz val="10"/>
      <name val="Arial"/>
      <family val="2"/>
    </font>
    <font>
      <b/>
      <sz val="7"/>
      <color rgb="FF4D4D4F"/>
      <name val="Calibri"/>
      <family val="2"/>
    </font>
    <font>
      <sz val="11"/>
      <color rgb="FF4D4D4F"/>
      <name val="Calibri"/>
      <family val="2"/>
    </font>
    <font>
      <i/>
      <sz val="7"/>
      <color rgb="FF4D4D4F"/>
      <name val="Calibri"/>
      <family val="2"/>
    </font>
    <font>
      <i/>
      <sz val="7"/>
      <name val="Calibri"/>
      <family val="2"/>
    </font>
    <font>
      <sz val="7"/>
      <name val="Calibri"/>
      <family val="2"/>
    </font>
    <font>
      <sz val="8"/>
      <name val="Aptos Narrow"/>
      <family val="2"/>
      <scheme val="minor"/>
    </font>
    <font>
      <u/>
      <sz val="11"/>
      <color theme="10"/>
      <name val="Aptos Narrow"/>
      <family val="2"/>
      <scheme val="minor"/>
    </font>
    <font>
      <sz val="8"/>
      <color theme="1"/>
      <name val="Aptos Narrow"/>
      <family val="2"/>
      <scheme val="minor"/>
    </font>
    <font>
      <sz val="8"/>
      <color theme="1"/>
      <name val="Calibri"/>
      <family val="2"/>
    </font>
    <font>
      <sz val="7"/>
      <color rgb="FF000000"/>
      <name val="Calibri"/>
      <family val="2"/>
    </font>
    <font>
      <b/>
      <sz val="12"/>
      <color theme="1"/>
      <name val="Calibri"/>
      <family val="2"/>
    </font>
    <font>
      <sz val="10"/>
      <color theme="1"/>
      <name val="Calibri"/>
      <family val="2"/>
    </font>
    <font>
      <b/>
      <sz val="10"/>
      <color theme="1" tint="0.249977111117893"/>
      <name val="Calibri"/>
      <family val="2"/>
    </font>
    <font>
      <sz val="10"/>
      <color theme="1"/>
      <name val="Aptos Narrow"/>
      <family val="2"/>
      <scheme val="minor"/>
    </font>
    <font>
      <b/>
      <sz val="10"/>
      <color rgb="FF8A1F03"/>
      <name val="Calibri"/>
      <family val="2"/>
    </font>
    <font>
      <b/>
      <sz val="10"/>
      <color rgb="FF74540A"/>
      <name val="Calibri"/>
      <family val="2"/>
    </font>
    <font>
      <b/>
      <sz val="10"/>
      <color rgb="FF00386D"/>
      <name val="Calibri"/>
      <family val="2"/>
    </font>
    <font>
      <b/>
      <sz val="10"/>
      <color rgb="FFFFFFFF"/>
      <name val="Calibri"/>
      <family val="2"/>
    </font>
    <font>
      <sz val="10"/>
      <color rgb="FFFFFFFF"/>
      <name val="Calibri"/>
      <family val="2"/>
    </font>
    <font>
      <b/>
      <sz val="10"/>
      <color rgb="FF4D4D4F"/>
      <name val="Calibri"/>
      <family val="2"/>
    </font>
    <font>
      <i/>
      <sz val="10"/>
      <color rgb="FF4D4D4F"/>
      <name val="Calibri"/>
      <family val="2"/>
    </font>
    <font>
      <sz val="10"/>
      <color rgb="FF4D4D4F"/>
      <name val="Calibri"/>
      <family val="2"/>
    </font>
    <font>
      <u/>
      <sz val="10"/>
      <color theme="10"/>
      <name val="Calibri"/>
      <family val="2"/>
    </font>
    <font>
      <b/>
      <sz val="10"/>
      <name val="Calibri"/>
      <family val="2"/>
    </font>
    <font>
      <b/>
      <sz val="10"/>
      <color theme="1"/>
      <name val="Calibri"/>
      <family val="2"/>
    </font>
    <font>
      <i/>
      <sz val="10"/>
      <name val="Calibri"/>
      <family val="2"/>
    </font>
    <font>
      <sz val="11"/>
      <color theme="1"/>
      <name val="Calibri"/>
      <family val="2"/>
    </font>
    <font>
      <sz val="11"/>
      <color theme="1"/>
      <name val="Aptos Narrow"/>
      <family val="2"/>
      <scheme val="minor"/>
    </font>
    <font>
      <sz val="10"/>
      <color rgb="FF00B050"/>
      <name val="Calibri"/>
      <family val="2"/>
    </font>
    <font>
      <sz val="10"/>
      <color rgb="FFFF0000"/>
      <name val="Calibri"/>
      <family val="2"/>
    </font>
    <font>
      <sz val="10"/>
      <color theme="5"/>
      <name val="Calibri"/>
      <family val="2"/>
    </font>
    <font>
      <sz val="10"/>
      <name val="Calibri"/>
    </font>
    <font>
      <sz val="11"/>
      <name val="Aptos Narrow"/>
      <family val="2"/>
      <scheme val="minor"/>
    </font>
  </fonts>
  <fills count="8">
    <fill>
      <patternFill patternType="none"/>
    </fill>
    <fill>
      <patternFill patternType="gray125"/>
    </fill>
    <fill>
      <patternFill patternType="solid">
        <fgColor rgb="FFFFFFFF"/>
        <bgColor rgb="FF000000"/>
      </patternFill>
    </fill>
    <fill>
      <patternFill patternType="solid">
        <fgColor theme="1" tint="0.499984740745262"/>
        <bgColor indexed="64"/>
      </patternFill>
    </fill>
    <fill>
      <patternFill patternType="solid">
        <fgColor rgb="FFFFFFFF"/>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bgColor indexed="64"/>
      </patternFill>
    </fill>
  </fills>
  <borders count="9">
    <border>
      <left/>
      <right/>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bottom style="thin">
        <color auto="1"/>
      </bottom>
      <diagonal/>
    </border>
    <border>
      <left/>
      <right/>
      <top style="hair">
        <color indexed="64"/>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4" fillId="0" borderId="0" applyNumberFormat="0" applyFill="0" applyBorder="0" applyAlignment="0" applyProtection="0"/>
    <xf numFmtId="9" fontId="35" fillId="0" borderId="0" applyFont="0" applyFill="0" applyBorder="0" applyAlignment="0" applyProtection="0"/>
  </cellStyleXfs>
  <cellXfs count="295">
    <xf numFmtId="0" fontId="0" fillId="0" borderId="0" xfId="0"/>
    <xf numFmtId="0" fontId="1" fillId="2" borderId="0" xfId="0" applyFont="1" applyFill="1" applyAlignment="1">
      <alignment wrapText="1"/>
    </xf>
    <xf numFmtId="0" fontId="2" fillId="2" borderId="0" xfId="0" applyFont="1" applyFill="1" applyAlignment="1">
      <alignment horizontal="left" wrapText="1"/>
    </xf>
    <xf numFmtId="0" fontId="4" fillId="2" borderId="0" xfId="0" applyFont="1" applyFill="1" applyAlignment="1">
      <alignment horizontal="left" vertical="center" wrapText="1"/>
    </xf>
    <xf numFmtId="0" fontId="2" fillId="2" borderId="0" xfId="0" applyFont="1" applyFill="1" applyAlignment="1">
      <alignment horizontal="left" vertical="center" wrapText="1" indent="3"/>
    </xf>
    <xf numFmtId="0" fontId="5" fillId="0" borderId="0" xfId="0" applyFont="1"/>
    <xf numFmtId="0" fontId="6" fillId="0" borderId="0" xfId="0" applyFont="1" applyAlignment="1">
      <alignment horizontal="right" vertical="center"/>
    </xf>
    <xf numFmtId="0" fontId="7" fillId="0" borderId="0" xfId="0" applyFont="1"/>
    <xf numFmtId="0" fontId="9" fillId="0" borderId="0" xfId="0" applyFont="1"/>
    <xf numFmtId="0" fontId="10" fillId="0" borderId="0" xfId="0" applyFont="1" applyAlignment="1">
      <alignment horizontal="left" vertical="center"/>
    </xf>
    <xf numFmtId="0" fontId="10" fillId="0" borderId="0" xfId="0" applyFont="1" applyAlignment="1">
      <alignment horizontal="right" vertical="center" wrapText="1"/>
    </xf>
    <xf numFmtId="0" fontId="11" fillId="0" borderId="0" xfId="0" applyFont="1" applyAlignment="1">
      <alignment horizontal="right" vertical="center" wrapText="1"/>
    </xf>
    <xf numFmtId="3" fontId="12" fillId="0" borderId="0" xfId="0" applyNumberFormat="1" applyFont="1" applyAlignment="1">
      <alignment horizontal="right" vertical="center" wrapText="1"/>
    </xf>
    <xf numFmtId="0" fontId="16" fillId="0" borderId="0" xfId="0" applyFont="1"/>
    <xf numFmtId="0" fontId="5" fillId="0" borderId="0" xfId="0" applyFont="1" applyAlignment="1">
      <alignment vertical="center"/>
    </xf>
    <xf numFmtId="0" fontId="0" fillId="0" borderId="0" xfId="0" applyAlignment="1">
      <alignment vertical="center"/>
    </xf>
    <xf numFmtId="0" fontId="15" fillId="0" borderId="0" xfId="0" applyFont="1" applyAlignment="1">
      <alignment horizontal="left" vertical="center"/>
    </xf>
    <xf numFmtId="0" fontId="18" fillId="0" borderId="0" xfId="0" applyFont="1" applyAlignment="1">
      <alignment vertical="center"/>
    </xf>
    <xf numFmtId="0" fontId="19"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24" fillId="0" borderId="0" xfId="0" applyFont="1" applyAlignment="1">
      <alignment horizontal="right" vertical="center"/>
    </xf>
    <xf numFmtId="0" fontId="25" fillId="3" borderId="0" xfId="0" applyFont="1" applyFill="1" applyAlignment="1">
      <alignment horizontal="left" vertical="center"/>
    </xf>
    <xf numFmtId="0" fontId="26" fillId="3" borderId="0" xfId="0" applyFont="1" applyFill="1" applyAlignment="1">
      <alignment horizontal="left" vertical="center"/>
    </xf>
    <xf numFmtId="0" fontId="25" fillId="3" borderId="0" xfId="0" applyFont="1" applyFill="1" applyAlignment="1">
      <alignment horizontal="right" vertical="center"/>
    </xf>
    <xf numFmtId="0" fontId="26" fillId="3" borderId="0" xfId="0" applyFont="1" applyFill="1" applyAlignment="1">
      <alignment horizontal="right" vertical="center"/>
    </xf>
    <xf numFmtId="0" fontId="2" fillId="0" borderId="1" xfId="0" applyFont="1" applyBorder="1" applyAlignment="1">
      <alignment vertical="center"/>
    </xf>
    <xf numFmtId="0" fontId="3" fillId="0" borderId="1" xfId="0" applyFont="1" applyBorder="1" applyAlignment="1">
      <alignment vertical="center"/>
    </xf>
    <xf numFmtId="3" fontId="27" fillId="0" borderId="1" xfId="0" applyNumberFormat="1" applyFont="1" applyBorder="1" applyAlignment="1">
      <alignment horizontal="right" vertical="center" wrapText="1"/>
    </xf>
    <xf numFmtId="3" fontId="2" fillId="0" borderId="1" xfId="0" applyNumberFormat="1" applyFont="1" applyBorder="1" applyAlignment="1">
      <alignment vertical="center"/>
    </xf>
    <xf numFmtId="3" fontId="2" fillId="0" borderId="1" xfId="0" applyNumberFormat="1" applyFont="1" applyBorder="1" applyAlignment="1">
      <alignment horizontal="right" vertical="center" wrapText="1"/>
    </xf>
    <xf numFmtId="0" fontId="2" fillId="0" borderId="2" xfId="0" applyFont="1" applyBorder="1" applyAlignment="1">
      <alignment horizontal="left" vertical="center" indent="1"/>
    </xf>
    <xf numFmtId="0" fontId="3" fillId="0" borderId="2" xfId="0" applyFont="1" applyBorder="1" applyAlignment="1">
      <alignment vertical="center"/>
    </xf>
    <xf numFmtId="3" fontId="27" fillId="0" borderId="2" xfId="0" applyNumberFormat="1" applyFont="1" applyBorder="1" applyAlignment="1">
      <alignment horizontal="right" vertical="center" wrapText="1"/>
    </xf>
    <xf numFmtId="3" fontId="2" fillId="0" borderId="2" xfId="0" applyNumberFormat="1" applyFont="1" applyBorder="1" applyAlignment="1">
      <alignment vertical="center"/>
    </xf>
    <xf numFmtId="3" fontId="2" fillId="0" borderId="2" xfId="0" applyNumberFormat="1" applyFont="1" applyBorder="1" applyAlignment="1">
      <alignment horizontal="right" vertical="center" wrapText="1"/>
    </xf>
    <xf numFmtId="0" fontId="2" fillId="0" borderId="2" xfId="0" applyFont="1" applyBorder="1" applyAlignment="1">
      <alignment vertical="center"/>
    </xf>
    <xf numFmtId="0" fontId="2" fillId="0" borderId="5" xfId="0" applyFont="1" applyBorder="1" applyAlignment="1">
      <alignment vertical="center"/>
    </xf>
    <xf numFmtId="0" fontId="3" fillId="0" borderId="5" xfId="0" applyFont="1" applyBorder="1" applyAlignment="1">
      <alignment vertical="center"/>
    </xf>
    <xf numFmtId="9" fontId="2" fillId="0" borderId="5" xfId="0" applyNumberFormat="1" applyFont="1" applyBorder="1" applyAlignment="1">
      <alignment horizontal="right" vertical="center" wrapText="1"/>
    </xf>
    <xf numFmtId="3" fontId="2" fillId="0" borderId="5" xfId="0" applyNumberFormat="1" applyFont="1" applyBorder="1" applyAlignment="1">
      <alignment horizontal="right" vertical="center" wrapText="1"/>
    </xf>
    <xf numFmtId="0" fontId="3" fillId="0" borderId="0" xfId="0" applyFont="1" applyAlignment="1">
      <alignment vertical="center"/>
    </xf>
    <xf numFmtId="0" fontId="28" fillId="0" borderId="0" xfId="0" applyFont="1" applyAlignment="1">
      <alignment horizontal="left" vertical="center"/>
    </xf>
    <xf numFmtId="0" fontId="28" fillId="0" borderId="0" xfId="0" applyFont="1" applyAlignment="1">
      <alignment horizontal="right" vertical="center" wrapText="1"/>
    </xf>
    <xf numFmtId="0" fontId="2" fillId="0" borderId="1" xfId="0" applyFont="1" applyBorder="1" applyAlignment="1">
      <alignment horizontal="left" vertical="center" wrapText="1"/>
    </xf>
    <xf numFmtId="3" fontId="19" fillId="0" borderId="1" xfId="0" applyNumberFormat="1" applyFont="1" applyBorder="1" applyAlignment="1">
      <alignment vertical="center"/>
    </xf>
    <xf numFmtId="3" fontId="29" fillId="0" borderId="1" xfId="0" applyNumberFormat="1" applyFont="1" applyBorder="1" applyAlignment="1">
      <alignment horizontal="right" vertical="center" wrapText="1"/>
    </xf>
    <xf numFmtId="0" fontId="2" fillId="0" borderId="2" xfId="0" applyFont="1" applyBorder="1" applyAlignment="1">
      <alignment horizontal="left" vertical="center" wrapText="1"/>
    </xf>
    <xf numFmtId="3" fontId="19" fillId="0" borderId="2" xfId="0" applyNumberFormat="1" applyFont="1" applyBorder="1" applyAlignment="1">
      <alignment vertical="center"/>
    </xf>
    <xf numFmtId="3" fontId="29" fillId="0" borderId="2" xfId="0" applyNumberFormat="1" applyFont="1" applyBorder="1" applyAlignment="1">
      <alignment horizontal="right" vertical="center" wrapText="1"/>
    </xf>
    <xf numFmtId="0" fontId="2" fillId="0" borderId="5" xfId="0" applyFont="1" applyBorder="1" applyAlignment="1">
      <alignment horizontal="left" vertical="center" wrapText="1"/>
    </xf>
    <xf numFmtId="3" fontId="29" fillId="0" borderId="5" xfId="0" applyNumberFormat="1" applyFont="1" applyBorder="1" applyAlignment="1">
      <alignment horizontal="right" vertical="center" wrapText="1"/>
    </xf>
    <xf numFmtId="0" fontId="23" fillId="0" borderId="0" xfId="0" applyFont="1" applyAlignment="1">
      <alignment horizontal="left" vertical="center"/>
    </xf>
    <xf numFmtId="0" fontId="2" fillId="0" borderId="0" xfId="0" applyFont="1" applyAlignment="1">
      <alignment vertical="center"/>
    </xf>
    <xf numFmtId="3" fontId="2" fillId="0" borderId="1" xfId="0" applyNumberFormat="1" applyFont="1" applyBorder="1" applyAlignment="1">
      <alignment horizontal="left" vertical="center"/>
    </xf>
    <xf numFmtId="3" fontId="2" fillId="0" borderId="1" xfId="0" applyNumberFormat="1" applyFont="1" applyBorder="1" applyAlignment="1">
      <alignment vertical="center" wrapText="1"/>
    </xf>
    <xf numFmtId="3" fontId="2" fillId="0" borderId="2" xfId="0" applyNumberFormat="1" applyFont="1" applyBorder="1" applyAlignment="1">
      <alignment horizontal="left" vertical="center"/>
    </xf>
    <xf numFmtId="3" fontId="2" fillId="0" borderId="2" xfId="0" applyNumberFormat="1" applyFont="1" applyBorder="1" applyAlignment="1">
      <alignment vertical="center" wrapText="1"/>
    </xf>
    <xf numFmtId="3" fontId="2" fillId="0" borderId="2" xfId="0" applyNumberFormat="1" applyFont="1" applyBorder="1" applyAlignment="1">
      <alignment horizontal="left" vertical="center" wrapText="1"/>
    </xf>
    <xf numFmtId="3" fontId="30" fillId="0" borderId="2" xfId="1" applyNumberFormat="1" applyFont="1" applyBorder="1" applyAlignment="1">
      <alignment horizontal="left" vertical="center" wrapText="1"/>
    </xf>
    <xf numFmtId="0" fontId="30" fillId="0" borderId="2" xfId="1" quotePrefix="1" applyFont="1" applyFill="1" applyBorder="1" applyAlignment="1">
      <alignment vertical="center"/>
    </xf>
    <xf numFmtId="0" fontId="30" fillId="0" borderId="2" xfId="1" applyFont="1" applyFill="1" applyBorder="1" applyAlignment="1">
      <alignment vertical="center"/>
    </xf>
    <xf numFmtId="0" fontId="30" fillId="0" borderId="2" xfId="1" applyFont="1" applyFill="1" applyBorder="1"/>
    <xf numFmtId="3" fontId="2" fillId="0" borderId="5" xfId="0" applyNumberFormat="1" applyFont="1" applyBorder="1" applyAlignment="1">
      <alignment horizontal="left" vertical="center"/>
    </xf>
    <xf numFmtId="3" fontId="2" fillId="0" borderId="5" xfId="0" applyNumberFormat="1" applyFont="1" applyBorder="1" applyAlignment="1">
      <alignment horizontal="left" vertical="center" wrapText="1"/>
    </xf>
    <xf numFmtId="0" fontId="30" fillId="0" borderId="5" xfId="1" applyFont="1" applyFill="1" applyBorder="1"/>
    <xf numFmtId="0" fontId="2" fillId="0" borderId="0" xfId="0" applyFont="1" applyAlignment="1">
      <alignment vertical="center" wrapText="1"/>
    </xf>
    <xf numFmtId="0" fontId="26" fillId="3" borderId="0" xfId="0" applyFont="1" applyFill="1" applyAlignment="1">
      <alignment vertical="center"/>
    </xf>
    <xf numFmtId="49" fontId="2" fillId="0" borderId="1" xfId="0" applyNumberFormat="1" applyFont="1" applyBorder="1" applyAlignment="1">
      <alignment vertical="center" wrapText="1"/>
    </xf>
    <xf numFmtId="0" fontId="2" fillId="0" borderId="1" xfId="0" applyFont="1" applyBorder="1" applyAlignment="1">
      <alignment vertical="center" wrapText="1"/>
    </xf>
    <xf numFmtId="49" fontId="2" fillId="0" borderId="2" xfId="0" applyNumberFormat="1" applyFont="1" applyBorder="1" applyAlignment="1">
      <alignment vertical="center" wrapText="1"/>
    </xf>
    <xf numFmtId="0" fontId="2" fillId="0" borderId="2" xfId="0" applyFont="1" applyBorder="1" applyAlignment="1">
      <alignment vertical="center" wrapText="1"/>
    </xf>
    <xf numFmtId="49" fontId="2" fillId="0" borderId="3" xfId="0" applyNumberFormat="1" applyFont="1" applyBorder="1" applyAlignment="1">
      <alignment vertical="center" wrapText="1"/>
    </xf>
    <xf numFmtId="0" fontId="2" fillId="0" borderId="3" xfId="0" applyFont="1" applyBorder="1" applyAlignment="1">
      <alignment vertical="center" wrapText="1"/>
    </xf>
    <xf numFmtId="3" fontId="2" fillId="0" borderId="3" xfId="0" applyNumberFormat="1" applyFont="1" applyBorder="1" applyAlignment="1">
      <alignment vertical="center"/>
    </xf>
    <xf numFmtId="0" fontId="2" fillId="4" borderId="1"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0" borderId="3" xfId="0" applyFont="1" applyBorder="1" applyAlignment="1">
      <alignment vertical="center"/>
    </xf>
    <xf numFmtId="0" fontId="30" fillId="0" borderId="2" xfId="1" applyFont="1" applyBorder="1" applyAlignment="1">
      <alignment vertical="center"/>
    </xf>
    <xf numFmtId="0" fontId="19" fillId="0" borderId="2" xfId="0" applyFont="1" applyBorder="1" applyAlignment="1">
      <alignment vertical="center"/>
    </xf>
    <xf numFmtId="0" fontId="19" fillId="0" borderId="5" xfId="0" applyFont="1" applyBorder="1" applyAlignment="1">
      <alignment vertical="center"/>
    </xf>
    <xf numFmtId="3" fontId="31" fillId="0" borderId="1" xfId="0" applyNumberFormat="1" applyFont="1" applyBorder="1" applyAlignment="1">
      <alignment horizontal="right" vertical="center" wrapText="1"/>
    </xf>
    <xf numFmtId="165" fontId="2" fillId="0" borderId="1" xfId="0" applyNumberFormat="1" applyFont="1" applyBorder="1" applyAlignment="1">
      <alignment vertical="center"/>
    </xf>
    <xf numFmtId="3" fontId="31" fillId="0" borderId="2" xfId="0" applyNumberFormat="1" applyFont="1" applyBorder="1" applyAlignment="1">
      <alignment horizontal="right" vertical="center" wrapText="1"/>
    </xf>
    <xf numFmtId="165" fontId="2" fillId="0" borderId="2" xfId="0" applyNumberFormat="1" applyFont="1" applyBorder="1" applyAlignment="1">
      <alignment vertical="center"/>
    </xf>
    <xf numFmtId="167" fontId="2" fillId="0" borderId="2" xfId="0" applyNumberFormat="1" applyFont="1" applyBorder="1" applyAlignment="1">
      <alignment vertical="center"/>
    </xf>
    <xf numFmtId="166" fontId="2" fillId="0" borderId="2" xfId="0" applyNumberFormat="1" applyFont="1" applyBorder="1" applyAlignment="1">
      <alignment vertical="center"/>
    </xf>
    <xf numFmtId="0" fontId="2" fillId="0" borderId="5" xfId="0" applyFont="1" applyBorder="1" applyAlignment="1">
      <alignment vertical="center" wrapText="1"/>
    </xf>
    <xf numFmtId="165" fontId="2" fillId="0" borderId="5" xfId="0" applyNumberFormat="1" applyFont="1" applyBorder="1" applyAlignment="1">
      <alignment horizontal="right" vertical="center" wrapText="1"/>
    </xf>
    <xf numFmtId="9" fontId="2" fillId="0" borderId="2" xfId="0" applyNumberFormat="1" applyFont="1" applyBorder="1" applyAlignment="1">
      <alignment vertical="center"/>
    </xf>
    <xf numFmtId="168" fontId="2" fillId="0" borderId="2" xfId="0" applyNumberFormat="1" applyFont="1" applyBorder="1" applyAlignment="1">
      <alignment horizontal="right" vertical="center"/>
    </xf>
    <xf numFmtId="168" fontId="2" fillId="0" borderId="2" xfId="0" applyNumberFormat="1" applyFont="1" applyBorder="1" applyAlignment="1">
      <alignment vertical="center"/>
    </xf>
    <xf numFmtId="10" fontId="2" fillId="0" borderId="2" xfId="0" applyNumberFormat="1" applyFont="1" applyBorder="1" applyAlignment="1">
      <alignment vertical="center"/>
    </xf>
    <xf numFmtId="0" fontId="2" fillId="0" borderId="5" xfId="0" applyFont="1" applyBorder="1" applyAlignment="1">
      <alignment horizontal="left" vertical="center" indent="1"/>
    </xf>
    <xf numFmtId="9" fontId="2" fillId="0" borderId="5" xfId="0" applyNumberFormat="1" applyFont="1" applyBorder="1" applyAlignment="1">
      <alignment vertical="center"/>
    </xf>
    <xf numFmtId="0" fontId="2" fillId="0" borderId="0" xfId="0" applyFont="1" applyAlignment="1">
      <alignment horizontal="left" vertical="center" indent="1"/>
    </xf>
    <xf numFmtId="3" fontId="27" fillId="0" borderId="0" xfId="0" applyNumberFormat="1" applyFont="1" applyAlignment="1">
      <alignment horizontal="right" vertical="center" wrapText="1"/>
    </xf>
    <xf numFmtId="168" fontId="2" fillId="0" borderId="0" xfId="0" applyNumberFormat="1" applyFont="1" applyAlignment="1">
      <alignment horizontal="right" vertical="center"/>
    </xf>
    <xf numFmtId="3" fontId="2" fillId="0" borderId="0" xfId="0" applyNumberFormat="1" applyFont="1" applyAlignment="1">
      <alignment horizontal="right" vertical="center" wrapText="1"/>
    </xf>
    <xf numFmtId="0" fontId="2" fillId="0" borderId="2" xfId="0" applyFont="1" applyBorder="1" applyAlignment="1">
      <alignment horizontal="left" vertical="center" indent="2"/>
    </xf>
    <xf numFmtId="0" fontId="2" fillId="0" borderId="5" xfId="0" applyFont="1" applyBorder="1" applyAlignment="1">
      <alignment horizontal="left" vertical="center" wrapText="1" indent="1"/>
    </xf>
    <xf numFmtId="3" fontId="2" fillId="0" borderId="5" xfId="0" applyNumberFormat="1" applyFont="1" applyBorder="1" applyAlignment="1">
      <alignment vertical="center"/>
    </xf>
    <xf numFmtId="0" fontId="3" fillId="0" borderId="1" xfId="0" applyFont="1" applyBorder="1" applyAlignment="1">
      <alignment vertical="center" wrapText="1"/>
    </xf>
    <xf numFmtId="0" fontId="2" fillId="0" borderId="2" xfId="0" applyFont="1" applyBorder="1" applyAlignment="1">
      <alignment horizontal="left" vertical="center"/>
    </xf>
    <xf numFmtId="0" fontId="2" fillId="0" borderId="4" xfId="0" applyFont="1" applyBorder="1" applyAlignment="1">
      <alignment vertical="center"/>
    </xf>
    <xf numFmtId="3" fontId="2" fillId="0" borderId="4" xfId="0" applyNumberFormat="1" applyFont="1" applyBorder="1" applyAlignment="1">
      <alignment horizontal="right" vertical="center" wrapText="1"/>
    </xf>
    <xf numFmtId="3" fontId="31" fillId="0" borderId="0" xfId="0" applyNumberFormat="1" applyFont="1" applyAlignment="1">
      <alignment horizontal="right" vertical="center" wrapText="1"/>
    </xf>
    <xf numFmtId="0" fontId="33" fillId="0" borderId="2" xfId="0" applyFont="1" applyBorder="1" applyAlignment="1">
      <alignment horizontal="left" vertical="center"/>
    </xf>
    <xf numFmtId="0" fontId="33" fillId="0" borderId="2" xfId="0" applyFont="1" applyBorder="1" applyAlignment="1">
      <alignment horizontal="right" vertical="center" wrapText="1"/>
    </xf>
    <xf numFmtId="0" fontId="26" fillId="3" borderId="0" xfId="0" applyFont="1" applyFill="1" applyAlignment="1">
      <alignment horizontal="center" vertical="center" wrapText="1"/>
    </xf>
    <xf numFmtId="0" fontId="2" fillId="0" borderId="4" xfId="0" applyFont="1" applyBorder="1" applyAlignment="1">
      <alignment vertical="center" wrapText="1"/>
    </xf>
    <xf numFmtId="168" fontId="2" fillId="0" borderId="1" xfId="0" applyNumberFormat="1" applyFont="1" applyBorder="1" applyAlignment="1">
      <alignment vertical="center"/>
    </xf>
    <xf numFmtId="0" fontId="2" fillId="0" borderId="5" xfId="0" applyFont="1" applyBorder="1" applyAlignment="1">
      <alignment horizontal="left" vertical="center" indent="2"/>
    </xf>
    <xf numFmtId="168" fontId="2" fillId="0" borderId="5" xfId="0" applyNumberFormat="1" applyFont="1" applyBorder="1" applyAlignment="1">
      <alignment vertical="center"/>
    </xf>
    <xf numFmtId="10" fontId="2" fillId="0" borderId="5" xfId="0" applyNumberFormat="1" applyFont="1" applyBorder="1" applyAlignment="1">
      <alignment vertical="center"/>
    </xf>
    <xf numFmtId="0" fontId="2" fillId="0" borderId="0" xfId="0" applyFont="1" applyAlignment="1">
      <alignment horizontal="left" vertical="center" indent="2"/>
    </xf>
    <xf numFmtId="168" fontId="2" fillId="0" borderId="0" xfId="0" applyNumberFormat="1" applyFont="1" applyAlignment="1">
      <alignment vertical="center"/>
    </xf>
    <xf numFmtId="10" fontId="2" fillId="0" borderId="0" xfId="0" applyNumberFormat="1" applyFont="1" applyAlignment="1">
      <alignment vertical="center"/>
    </xf>
    <xf numFmtId="9" fontId="2" fillId="0" borderId="2" xfId="0" applyNumberFormat="1" applyFont="1" applyBorder="1" applyAlignment="1">
      <alignment horizontal="right" vertical="center" wrapText="1"/>
    </xf>
    <xf numFmtId="0" fontId="2" fillId="0" borderId="5" xfId="0" applyFont="1" applyBorder="1" applyAlignment="1">
      <alignment horizontal="left" vertical="center"/>
    </xf>
    <xf numFmtId="0" fontId="33" fillId="0" borderId="5" xfId="0" applyFont="1" applyBorder="1" applyAlignment="1">
      <alignment horizontal="left" vertical="center"/>
    </xf>
    <xf numFmtId="0" fontId="33" fillId="0" borderId="5" xfId="0" applyFont="1" applyBorder="1" applyAlignment="1">
      <alignment horizontal="right" vertical="center" wrapText="1"/>
    </xf>
    <xf numFmtId="1" fontId="2" fillId="0" borderId="1" xfId="0" applyNumberFormat="1" applyFont="1" applyBorder="1" applyAlignment="1">
      <alignment vertical="center"/>
    </xf>
    <xf numFmtId="1" fontId="2" fillId="0" borderId="1" xfId="0" applyNumberFormat="1" applyFont="1" applyBorder="1" applyAlignment="1">
      <alignment horizontal="right" vertical="center" wrapText="1"/>
    </xf>
    <xf numFmtId="2" fontId="2" fillId="0" borderId="5" xfId="0" applyNumberFormat="1" applyFont="1" applyBorder="1" applyAlignment="1">
      <alignment horizontal="right" vertical="center" wrapText="1"/>
    </xf>
    <xf numFmtId="1" fontId="2" fillId="0" borderId="4" xfId="0" applyNumberFormat="1" applyFont="1" applyBorder="1" applyAlignment="1">
      <alignment vertical="center"/>
    </xf>
    <xf numFmtId="1" fontId="2" fillId="0" borderId="4" xfId="0" applyNumberFormat="1" applyFont="1" applyBorder="1" applyAlignment="1">
      <alignment horizontal="right" vertical="center" wrapText="1"/>
    </xf>
    <xf numFmtId="1" fontId="2" fillId="0" borderId="2" xfId="0" applyNumberFormat="1" applyFont="1" applyBorder="1" applyAlignment="1">
      <alignment vertical="center"/>
    </xf>
    <xf numFmtId="1" fontId="2" fillId="0" borderId="2" xfId="0" applyNumberFormat="1" applyFont="1" applyBorder="1" applyAlignment="1">
      <alignment horizontal="right" vertical="center" wrapText="1"/>
    </xf>
    <xf numFmtId="0" fontId="2" fillId="0" borderId="0" xfId="0" applyFont="1" applyAlignment="1">
      <alignment horizontal="left" vertical="center"/>
    </xf>
    <xf numFmtId="2" fontId="2" fillId="0" borderId="0" xfId="0" applyNumberFormat="1" applyFont="1" applyAlignment="1">
      <alignment horizontal="right" vertical="center" wrapText="1"/>
    </xf>
    <xf numFmtId="164" fontId="19" fillId="0" borderId="4" xfId="0" applyNumberFormat="1" applyFont="1" applyBorder="1" applyAlignment="1">
      <alignment vertical="center"/>
    </xf>
    <xf numFmtId="164" fontId="2" fillId="0" borderId="4" xfId="0" applyNumberFormat="1" applyFont="1" applyBorder="1" applyAlignment="1">
      <alignment horizontal="right" vertical="center" wrapText="1"/>
    </xf>
    <xf numFmtId="3" fontId="29" fillId="0" borderId="4" xfId="0" applyNumberFormat="1" applyFont="1" applyBorder="1" applyAlignment="1">
      <alignment horizontal="right" vertical="center" wrapText="1"/>
    </xf>
    <xf numFmtId="164" fontId="19" fillId="0" borderId="1" xfId="0" applyNumberFormat="1" applyFont="1" applyBorder="1" applyAlignment="1">
      <alignment vertical="center"/>
    </xf>
    <xf numFmtId="164" fontId="2" fillId="0" borderId="1" xfId="0" applyNumberFormat="1" applyFont="1" applyBorder="1" applyAlignment="1">
      <alignment horizontal="right" vertical="center" wrapText="1"/>
    </xf>
    <xf numFmtId="164" fontId="19" fillId="0" borderId="2" xfId="0" applyNumberFormat="1" applyFont="1" applyBorder="1" applyAlignment="1">
      <alignment vertical="center"/>
    </xf>
    <xf numFmtId="164" fontId="2" fillId="0" borderId="2" xfId="0" applyNumberFormat="1" applyFont="1" applyBorder="1" applyAlignment="1">
      <alignment horizontal="right" vertical="center" wrapText="1"/>
    </xf>
    <xf numFmtId="164" fontId="19" fillId="0" borderId="5" xfId="0" applyNumberFormat="1" applyFont="1" applyBorder="1" applyAlignment="1">
      <alignment vertical="center"/>
    </xf>
    <xf numFmtId="164" fontId="2" fillId="0" borderId="5" xfId="0" applyNumberFormat="1" applyFont="1" applyBorder="1" applyAlignment="1">
      <alignment horizontal="right" vertical="center" wrapText="1"/>
    </xf>
    <xf numFmtId="164" fontId="19" fillId="0" borderId="0" xfId="0" applyNumberFormat="1" applyFont="1" applyAlignment="1">
      <alignment vertical="center"/>
    </xf>
    <xf numFmtId="164" fontId="2" fillId="0" borderId="0" xfId="0" applyNumberFormat="1" applyFont="1" applyAlignment="1">
      <alignment horizontal="right" vertical="center" wrapText="1"/>
    </xf>
    <xf numFmtId="3" fontId="29" fillId="0" borderId="0" xfId="0" applyNumberFormat="1" applyFont="1" applyAlignment="1">
      <alignment horizontal="right" vertical="center" wrapText="1"/>
    </xf>
    <xf numFmtId="0" fontId="28" fillId="0" borderId="2" xfId="0" applyFont="1" applyBorder="1" applyAlignment="1">
      <alignment horizontal="left" vertical="center"/>
    </xf>
    <xf numFmtId="0" fontId="28" fillId="0" borderId="2" xfId="0" applyFont="1" applyBorder="1" applyAlignment="1">
      <alignment horizontal="right" vertical="center" wrapText="1"/>
    </xf>
    <xf numFmtId="0" fontId="28" fillId="0" borderId="5" xfId="0" applyFont="1" applyBorder="1" applyAlignment="1">
      <alignment horizontal="left" vertical="center"/>
    </xf>
    <xf numFmtId="0" fontId="28" fillId="0" borderId="5" xfId="0" applyFont="1" applyBorder="1" applyAlignment="1">
      <alignment horizontal="right" vertical="center" wrapText="1"/>
    </xf>
    <xf numFmtId="1" fontId="19" fillId="0" borderId="1" xfId="0" applyNumberFormat="1" applyFont="1" applyBorder="1" applyAlignment="1">
      <alignment vertical="center"/>
    </xf>
    <xf numFmtId="1" fontId="29" fillId="0" borderId="1" xfId="0" applyNumberFormat="1" applyFont="1" applyBorder="1" applyAlignment="1">
      <alignment horizontal="right" vertical="center" wrapText="1"/>
    </xf>
    <xf numFmtId="1" fontId="19" fillId="0" borderId="2" xfId="0" applyNumberFormat="1" applyFont="1" applyBorder="1" applyAlignment="1">
      <alignment vertical="center"/>
    </xf>
    <xf numFmtId="1" fontId="29" fillId="0" borderId="2" xfId="0" applyNumberFormat="1" applyFont="1" applyBorder="1" applyAlignment="1">
      <alignment horizontal="right" vertical="center" wrapText="1"/>
    </xf>
    <xf numFmtId="1" fontId="19" fillId="0" borderId="5" xfId="0" applyNumberFormat="1" applyFont="1" applyBorder="1" applyAlignment="1">
      <alignment vertical="center"/>
    </xf>
    <xf numFmtId="1" fontId="2" fillId="0" borderId="5" xfId="0" applyNumberFormat="1" applyFont="1" applyBorder="1" applyAlignment="1">
      <alignment horizontal="right" vertical="center" wrapText="1"/>
    </xf>
    <xf numFmtId="4" fontId="2" fillId="0" borderId="1" xfId="0" applyNumberFormat="1" applyFont="1" applyBorder="1" applyAlignment="1">
      <alignment horizontal="right" vertical="center" wrapText="1"/>
    </xf>
    <xf numFmtId="4" fontId="19" fillId="0" borderId="1" xfId="0" applyNumberFormat="1" applyFont="1" applyBorder="1" applyAlignment="1">
      <alignment vertical="center"/>
    </xf>
    <xf numFmtId="4" fontId="2" fillId="0" borderId="2" xfId="0" applyNumberFormat="1" applyFont="1" applyBorder="1" applyAlignment="1">
      <alignment horizontal="right" vertical="center" wrapText="1"/>
    </xf>
    <xf numFmtId="4" fontId="19" fillId="0" borderId="2" xfId="0" applyNumberFormat="1" applyFont="1" applyBorder="1" applyAlignment="1">
      <alignment vertical="center"/>
    </xf>
    <xf numFmtId="4" fontId="2" fillId="0" borderId="5" xfId="0" applyNumberFormat="1" applyFont="1" applyBorder="1" applyAlignment="1">
      <alignment horizontal="right" vertical="center" wrapText="1"/>
    </xf>
    <xf numFmtId="9" fontId="2" fillId="0" borderId="1" xfId="0" applyNumberFormat="1" applyFont="1" applyBorder="1" applyAlignment="1">
      <alignment vertical="center"/>
    </xf>
    <xf numFmtId="9" fontId="2" fillId="0" borderId="1" xfId="0" applyNumberFormat="1" applyFont="1" applyBorder="1" applyAlignment="1">
      <alignment horizontal="right" vertical="center" wrapText="1"/>
    </xf>
    <xf numFmtId="2" fontId="2" fillId="0" borderId="2" xfId="0" applyNumberFormat="1" applyFont="1" applyBorder="1" applyAlignment="1">
      <alignment horizontal="right" vertical="center" wrapText="1"/>
    </xf>
    <xf numFmtId="0" fontId="2" fillId="0" borderId="2" xfId="0" applyFont="1" applyBorder="1" applyAlignment="1">
      <alignment horizontal="left" vertical="center" wrapText="1" indent="1"/>
    </xf>
    <xf numFmtId="0" fontId="2" fillId="0" borderId="4" xfId="0" applyFont="1" applyBorder="1" applyAlignment="1">
      <alignment horizontal="left" vertical="center" wrapText="1"/>
    </xf>
    <xf numFmtId="0" fontId="3" fillId="0" borderId="4" xfId="0" applyFont="1" applyBorder="1" applyAlignment="1">
      <alignment vertical="center"/>
    </xf>
    <xf numFmtId="2" fontId="2" fillId="0" borderId="4" xfId="0" applyNumberFormat="1" applyFont="1" applyBorder="1" applyAlignment="1">
      <alignment horizontal="right" vertical="center" wrapText="1"/>
    </xf>
    <xf numFmtId="0" fontId="2" fillId="0" borderId="1" xfId="0" applyFont="1" applyBorder="1" applyAlignment="1">
      <alignment horizontal="left" vertical="center"/>
    </xf>
    <xf numFmtId="0" fontId="2" fillId="0" borderId="1" xfId="0" applyFont="1" applyBorder="1" applyAlignment="1">
      <alignment horizontal="right" vertical="center"/>
    </xf>
    <xf numFmtId="0" fontId="25" fillId="0" borderId="2" xfId="0" applyFont="1" applyBorder="1" applyAlignment="1">
      <alignment horizontal="left" vertical="center" wrapText="1"/>
    </xf>
    <xf numFmtId="0" fontId="26" fillId="0" borderId="2" xfId="0" applyFont="1" applyBorder="1" applyAlignment="1">
      <alignment horizontal="left" vertical="center"/>
    </xf>
    <xf numFmtId="0" fontId="2" fillId="0" borderId="2" xfId="0" applyFont="1" applyBorder="1" applyAlignment="1">
      <alignment horizontal="right" vertical="center"/>
    </xf>
    <xf numFmtId="0" fontId="3" fillId="0" borderId="5" xfId="0" applyFont="1" applyBorder="1" applyAlignment="1">
      <alignment vertical="center" wrapText="1"/>
    </xf>
    <xf numFmtId="0" fontId="34" fillId="0" borderId="0" xfId="0" applyFont="1" applyAlignment="1">
      <alignment vertical="center"/>
    </xf>
    <xf numFmtId="0" fontId="19" fillId="0" borderId="0" xfId="0" applyFont="1"/>
    <xf numFmtId="0" fontId="3" fillId="0" borderId="0" xfId="0" applyFont="1"/>
    <xf numFmtId="0" fontId="30" fillId="0" borderId="1" xfId="1" quotePrefix="1" applyFont="1" applyFill="1" applyBorder="1" applyAlignment="1">
      <alignment vertical="center"/>
    </xf>
    <xf numFmtId="0" fontId="2" fillId="0" borderId="2" xfId="0" applyFont="1" applyBorder="1" applyAlignment="1">
      <alignment horizontal="left" vertical="center" wrapText="1" indent="2"/>
    </xf>
    <xf numFmtId="3" fontId="30" fillId="0" borderId="2" xfId="1" applyNumberFormat="1" applyFont="1" applyBorder="1" applyAlignment="1">
      <alignment vertical="center"/>
    </xf>
    <xf numFmtId="0" fontId="0" fillId="0" borderId="4" xfId="0" applyBorder="1" applyAlignment="1">
      <alignment vertical="center"/>
    </xf>
    <xf numFmtId="0" fontId="2" fillId="0" borderId="3" xfId="0" applyFont="1" applyBorder="1" applyAlignment="1">
      <alignment horizontal="left" vertical="center" indent="2"/>
    </xf>
    <xf numFmtId="168" fontId="2" fillId="0" borderId="3" xfId="0" applyNumberFormat="1" applyFont="1" applyBorder="1" applyAlignment="1">
      <alignment vertical="center"/>
    </xf>
    <xf numFmtId="10" fontId="2" fillId="0" borderId="3" xfId="0" applyNumberFormat="1" applyFont="1" applyBorder="1" applyAlignment="1">
      <alignment vertical="center"/>
    </xf>
    <xf numFmtId="3" fontId="2" fillId="0" borderId="3" xfId="0" applyNumberFormat="1" applyFont="1" applyBorder="1" applyAlignment="1">
      <alignment horizontal="right" vertical="center" wrapText="1"/>
    </xf>
    <xf numFmtId="0" fontId="2" fillId="0" borderId="4" xfId="0" applyFont="1" applyBorder="1" applyAlignment="1">
      <alignment horizontal="left" vertical="center" wrapText="1" indent="1"/>
    </xf>
    <xf numFmtId="0" fontId="17" fillId="0" borderId="2" xfId="0" applyFont="1" applyBorder="1" applyAlignment="1">
      <alignment vertical="center"/>
    </xf>
    <xf numFmtId="0" fontId="12" fillId="0" borderId="2" xfId="0" applyFont="1" applyBorder="1" applyAlignment="1">
      <alignment horizontal="left" vertical="center" indent="2"/>
    </xf>
    <xf numFmtId="3" fontId="8" fillId="0" borderId="2" xfId="0" applyNumberFormat="1" applyFont="1" applyBorder="1" applyAlignment="1">
      <alignment horizontal="right" vertical="center" wrapText="1"/>
    </xf>
    <xf numFmtId="168" fontId="12" fillId="0" borderId="2" xfId="0" applyNumberFormat="1" applyFont="1" applyBorder="1" applyAlignment="1">
      <alignment vertical="center"/>
    </xf>
    <xf numFmtId="10" fontId="12" fillId="0" borderId="2" xfId="0" applyNumberFormat="1" applyFont="1" applyBorder="1" applyAlignment="1">
      <alignment vertical="center"/>
    </xf>
    <xf numFmtId="3" fontId="12" fillId="0" borderId="2" xfId="0" applyNumberFormat="1" applyFont="1" applyBorder="1" applyAlignment="1">
      <alignment horizontal="right" vertical="center" wrapText="1"/>
    </xf>
    <xf numFmtId="0" fontId="19" fillId="0" borderId="2" xfId="0" applyFont="1" applyBorder="1" applyAlignment="1">
      <alignment vertical="center" wrapText="1"/>
    </xf>
    <xf numFmtId="0" fontId="0" fillId="0" borderId="2" xfId="0" applyBorder="1" applyAlignment="1">
      <alignment vertical="center"/>
    </xf>
    <xf numFmtId="0" fontId="19" fillId="0" borderId="4" xfId="0" applyFont="1" applyBorder="1" applyAlignment="1">
      <alignment vertical="center"/>
    </xf>
    <xf numFmtId="0" fontId="2" fillId="0" borderId="4" xfId="0" applyFont="1" applyBorder="1" applyAlignment="1">
      <alignment horizontal="left" vertical="center"/>
    </xf>
    <xf numFmtId="168" fontId="2" fillId="0" borderId="4" xfId="0" applyNumberFormat="1" applyFont="1" applyBorder="1" applyAlignment="1">
      <alignment vertical="center"/>
    </xf>
    <xf numFmtId="0" fontId="2" fillId="0" borderId="3" xfId="0" applyFont="1" applyBorder="1" applyAlignment="1">
      <alignment horizontal="left" vertical="center" indent="1"/>
    </xf>
    <xf numFmtId="164" fontId="19" fillId="0" borderId="3" xfId="0" applyNumberFormat="1" applyFont="1" applyBorder="1" applyAlignment="1">
      <alignment vertical="center"/>
    </xf>
    <xf numFmtId="164" fontId="2" fillId="0" borderId="3" xfId="0" applyNumberFormat="1" applyFont="1" applyBorder="1" applyAlignment="1">
      <alignment horizontal="right" vertical="center" wrapText="1"/>
    </xf>
    <xf numFmtId="3" fontId="29" fillId="0" borderId="3" xfId="0" applyNumberFormat="1" applyFont="1" applyBorder="1" applyAlignment="1">
      <alignment horizontal="right" vertical="center" wrapText="1"/>
    </xf>
    <xf numFmtId="0" fontId="34" fillId="0" borderId="4" xfId="0" applyFont="1" applyBorder="1" applyAlignment="1">
      <alignment vertical="center"/>
    </xf>
    <xf numFmtId="4" fontId="2" fillId="0" borderId="4" xfId="0" applyNumberFormat="1" applyFont="1" applyBorder="1" applyAlignment="1">
      <alignment horizontal="right" vertical="center" wrapText="1"/>
    </xf>
    <xf numFmtId="3" fontId="29" fillId="5" borderId="1" xfId="0" applyNumberFormat="1" applyFont="1" applyFill="1" applyBorder="1" applyAlignment="1">
      <alignment horizontal="left" vertical="center" wrapText="1"/>
    </xf>
    <xf numFmtId="3" fontId="19" fillId="5" borderId="1" xfId="0" applyNumberFormat="1" applyFont="1" applyFill="1" applyBorder="1" applyAlignment="1">
      <alignment vertical="center"/>
    </xf>
    <xf numFmtId="3" fontId="2" fillId="5" borderId="2" xfId="0" applyNumberFormat="1" applyFont="1" applyFill="1" applyBorder="1" applyAlignment="1">
      <alignment horizontal="left" vertical="center" wrapText="1"/>
    </xf>
    <xf numFmtId="3" fontId="19" fillId="5" borderId="2" xfId="0" applyNumberFormat="1" applyFont="1" applyFill="1" applyBorder="1" applyAlignment="1">
      <alignment vertical="center"/>
    </xf>
    <xf numFmtId="0" fontId="2" fillId="5" borderId="2" xfId="0" applyFont="1" applyFill="1" applyBorder="1" applyAlignment="1">
      <alignment vertical="center"/>
    </xf>
    <xf numFmtId="0" fontId="19" fillId="5" borderId="2" xfId="0" applyFont="1" applyFill="1" applyBorder="1" applyAlignment="1">
      <alignment vertical="center"/>
    </xf>
    <xf numFmtId="3" fontId="2" fillId="6" borderId="2" xfId="0" applyNumberFormat="1" applyFont="1" applyFill="1" applyBorder="1" applyAlignment="1">
      <alignment horizontal="left" vertical="center" wrapText="1"/>
    </xf>
    <xf numFmtId="3" fontId="19" fillId="6" borderId="2" xfId="0" applyNumberFormat="1" applyFont="1" applyFill="1" applyBorder="1" applyAlignment="1">
      <alignment vertical="center"/>
    </xf>
    <xf numFmtId="0" fontId="2" fillId="6" borderId="2" xfId="0" applyFont="1" applyFill="1" applyBorder="1" applyAlignment="1">
      <alignment vertical="center"/>
    </xf>
    <xf numFmtId="0" fontId="19" fillId="6" borderId="2" xfId="0" applyFont="1" applyFill="1" applyBorder="1" applyAlignment="1">
      <alignment vertical="center"/>
    </xf>
    <xf numFmtId="3" fontId="36" fillId="0" borderId="2" xfId="0" applyNumberFormat="1" applyFont="1" applyBorder="1" applyAlignment="1">
      <alignment horizontal="right" vertical="center" wrapText="1"/>
    </xf>
    <xf numFmtId="4" fontId="36" fillId="0" borderId="2" xfId="0" applyNumberFormat="1" applyFont="1" applyBorder="1" applyAlignment="1">
      <alignment horizontal="right" vertical="center" wrapText="1"/>
    </xf>
    <xf numFmtId="0" fontId="37" fillId="0" borderId="2" xfId="0" applyFont="1" applyBorder="1" applyAlignment="1">
      <alignment vertical="center"/>
    </xf>
    <xf numFmtId="3" fontId="2" fillId="0" borderId="0" xfId="0" applyNumberFormat="1" applyFont="1" applyAlignment="1">
      <alignment vertical="center"/>
    </xf>
    <xf numFmtId="3" fontId="37" fillId="0" borderId="2" xfId="0" applyNumberFormat="1" applyFont="1" applyBorder="1" applyAlignment="1">
      <alignment horizontal="right" vertical="center" wrapText="1"/>
    </xf>
    <xf numFmtId="0" fontId="39" fillId="0" borderId="1" xfId="0" applyFont="1" applyBorder="1" applyAlignment="1">
      <alignment vertical="center"/>
    </xf>
    <xf numFmtId="165" fontId="0" fillId="0" borderId="0" xfId="0" applyNumberFormat="1"/>
    <xf numFmtId="3" fontId="0" fillId="0" borderId="0" xfId="0" applyNumberFormat="1"/>
    <xf numFmtId="0" fontId="0" fillId="0" borderId="0" xfId="0" applyAlignment="1">
      <alignment vertical="top" wrapText="1"/>
    </xf>
    <xf numFmtId="0" fontId="0" fillId="0" borderId="6" xfId="0" applyBorder="1" applyAlignment="1">
      <alignment horizontal="left" vertical="center" wrapText="1"/>
    </xf>
    <xf numFmtId="0" fontId="0" fillId="0" borderId="6" xfId="0" applyBorder="1" applyAlignment="1">
      <alignment vertical="center" wrapText="1"/>
    </xf>
    <xf numFmtId="0" fontId="0" fillId="0" borderId="7" xfId="0" applyBorder="1" applyAlignment="1">
      <alignment horizontal="left" vertical="center" wrapText="1"/>
    </xf>
    <xf numFmtId="165" fontId="2" fillId="0" borderId="1" xfId="0" applyNumberFormat="1" applyFont="1" applyBorder="1" applyAlignment="1">
      <alignment horizontal="right" vertical="center" wrapText="1"/>
    </xf>
    <xf numFmtId="167" fontId="2" fillId="0" borderId="1" xfId="0" applyNumberFormat="1" applyFont="1" applyBorder="1" applyAlignment="1">
      <alignment horizontal="right" vertical="center" wrapText="1"/>
    </xf>
    <xf numFmtId="165" fontId="2" fillId="0" borderId="0" xfId="0" applyNumberFormat="1" applyFont="1" applyAlignment="1">
      <alignment horizontal="right" vertical="center" wrapText="1"/>
    </xf>
    <xf numFmtId="168" fontId="2" fillId="0" borderId="5" xfId="0" applyNumberFormat="1" applyFont="1" applyBorder="1" applyAlignment="1">
      <alignment horizontal="right" vertical="center" wrapText="1"/>
    </xf>
    <xf numFmtId="168" fontId="2" fillId="0" borderId="2" xfId="0" applyNumberFormat="1" applyFont="1" applyBorder="1" applyAlignment="1">
      <alignment horizontal="right" vertical="center" wrapText="1"/>
    </xf>
    <xf numFmtId="3" fontId="2" fillId="0" borderId="5" xfId="0" applyNumberFormat="1" applyFont="1" applyBorder="1" applyAlignment="1">
      <alignment horizontal="right" vertical="center"/>
    </xf>
    <xf numFmtId="0" fontId="2" fillId="0" borderId="5" xfId="0" applyFont="1" applyBorder="1" applyAlignment="1">
      <alignment horizontal="right" vertical="center"/>
    </xf>
    <xf numFmtId="169" fontId="2" fillId="0" borderId="2" xfId="2" applyNumberFormat="1" applyFont="1" applyBorder="1" applyAlignment="1">
      <alignment horizontal="right" vertical="center" wrapText="1"/>
    </xf>
    <xf numFmtId="169" fontId="2" fillId="0" borderId="5" xfId="2" applyNumberFormat="1" applyFont="1" applyBorder="1" applyAlignment="1">
      <alignment horizontal="right" vertical="center" wrapText="1"/>
    </xf>
    <xf numFmtId="3" fontId="2" fillId="0" borderId="4" xfId="0" applyNumberFormat="1" applyFont="1" applyBorder="1" applyAlignment="1">
      <alignment horizontal="center" vertical="center" wrapText="1"/>
    </xf>
    <xf numFmtId="4" fontId="2" fillId="0" borderId="4" xfId="0" applyNumberFormat="1" applyFont="1" applyBorder="1" applyAlignment="1">
      <alignment horizontal="center" vertical="center" wrapText="1"/>
    </xf>
    <xf numFmtId="9" fontId="2" fillId="0" borderId="2" xfId="2" applyFont="1" applyBorder="1" applyAlignment="1">
      <alignment horizontal="right" vertical="center" wrapText="1"/>
    </xf>
    <xf numFmtId="165" fontId="2" fillId="0" borderId="2" xfId="0" applyNumberFormat="1" applyFont="1" applyBorder="1" applyAlignment="1">
      <alignment horizontal="right" vertical="center" wrapText="1"/>
    </xf>
    <xf numFmtId="0" fontId="40" fillId="0" borderId="4" xfId="0" applyFont="1" applyBorder="1" applyAlignment="1">
      <alignment vertical="center"/>
    </xf>
    <xf numFmtId="9" fontId="2" fillId="0" borderId="4" xfId="0" applyNumberFormat="1" applyFont="1" applyBorder="1" applyAlignment="1">
      <alignment vertical="center"/>
    </xf>
    <xf numFmtId="9" fontId="2" fillId="0" borderId="4" xfId="2" applyFont="1" applyBorder="1" applyAlignment="1">
      <alignment horizontal="right" vertical="center" wrapText="1"/>
    </xf>
    <xf numFmtId="164" fontId="2" fillId="0" borderId="2" xfId="2" applyNumberFormat="1" applyFont="1" applyBorder="1" applyAlignment="1">
      <alignment horizontal="right" vertical="center" wrapText="1"/>
    </xf>
    <xf numFmtId="164" fontId="2" fillId="0" borderId="5" xfId="2" applyNumberFormat="1" applyFont="1" applyBorder="1" applyAlignment="1">
      <alignment horizontal="right" vertical="center" wrapText="1"/>
    </xf>
    <xf numFmtId="164" fontId="2" fillId="0" borderId="4" xfId="2" applyNumberFormat="1" applyFont="1" applyBorder="1" applyAlignment="1">
      <alignment horizontal="right" vertical="center" wrapText="1"/>
    </xf>
    <xf numFmtId="10" fontId="2" fillId="0" borderId="2" xfId="2" applyNumberFormat="1" applyFont="1" applyBorder="1" applyAlignment="1">
      <alignment horizontal="right" vertical="center" wrapText="1"/>
    </xf>
    <xf numFmtId="9" fontId="2" fillId="7" borderId="5" xfId="2" applyFont="1" applyFill="1" applyBorder="1" applyAlignment="1">
      <alignment horizontal="right" vertical="center" wrapText="1"/>
    </xf>
    <xf numFmtId="9" fontId="2" fillId="0" borderId="5" xfId="2" applyFont="1" applyBorder="1" applyAlignment="1">
      <alignment horizontal="right" vertical="center" wrapText="1"/>
    </xf>
    <xf numFmtId="0" fontId="2" fillId="0" borderId="5" xfId="0" applyFont="1" applyBorder="1" applyAlignment="1">
      <alignment horizontal="right" vertical="center" wrapText="1"/>
    </xf>
    <xf numFmtId="168" fontId="2" fillId="7" borderId="2" xfId="0" applyNumberFormat="1" applyFont="1" applyFill="1" applyBorder="1" applyAlignment="1">
      <alignment horizontal="right" vertical="center" wrapText="1"/>
    </xf>
    <xf numFmtId="9" fontId="2" fillId="0" borderId="5" xfId="2" applyFont="1" applyBorder="1" applyAlignment="1">
      <alignment vertical="center"/>
    </xf>
    <xf numFmtId="0" fontId="0" fillId="0" borderId="6" xfId="0" applyBorder="1"/>
    <xf numFmtId="0" fontId="0" fillId="0" borderId="6" xfId="0" applyBorder="1" applyAlignment="1">
      <alignment wrapText="1"/>
    </xf>
    <xf numFmtId="3" fontId="2" fillId="0" borderId="4" xfId="0" applyNumberFormat="1" applyFont="1" applyBorder="1" applyAlignment="1">
      <alignment horizontal="center" vertical="top" wrapText="1"/>
    </xf>
    <xf numFmtId="9" fontId="2" fillId="0" borderId="2" xfId="2" applyFont="1" applyFill="1" applyBorder="1" applyAlignment="1">
      <alignment horizontal="right" vertical="center" wrapText="1"/>
    </xf>
    <xf numFmtId="9" fontId="2" fillId="0" borderId="5" xfId="2" applyFont="1" applyFill="1" applyBorder="1" applyAlignment="1">
      <alignment horizontal="right" vertical="center" wrapText="1"/>
    </xf>
    <xf numFmtId="3" fontId="38" fillId="0" borderId="2" xfId="0" applyNumberFormat="1" applyFont="1" applyBorder="1" applyAlignment="1">
      <alignment horizontal="right" vertical="center" wrapText="1"/>
    </xf>
    <xf numFmtId="0" fontId="1" fillId="7" borderId="0" xfId="0" applyFont="1" applyFill="1" applyAlignment="1">
      <alignment wrapText="1"/>
    </xf>
    <xf numFmtId="0" fontId="2" fillId="7" borderId="0" xfId="0" applyFont="1" applyFill="1" applyAlignment="1">
      <alignment horizontal="left" vertical="center" wrapText="1"/>
    </xf>
    <xf numFmtId="0" fontId="1" fillId="7" borderId="0" xfId="0" applyFont="1" applyFill="1" applyAlignment="1">
      <alignment horizontal="left" vertical="center" wrapText="1"/>
    </xf>
    <xf numFmtId="0" fontId="1" fillId="7" borderId="0" xfId="0" applyFont="1" applyFill="1" applyAlignment="1">
      <alignment vertical="center" wrapText="1"/>
    </xf>
    <xf numFmtId="49" fontId="26" fillId="3" borderId="0" xfId="0" applyNumberFormat="1" applyFont="1" applyFill="1" applyAlignment="1">
      <alignment vertical="center" wrapText="1"/>
    </xf>
    <xf numFmtId="49" fontId="31" fillId="5" borderId="1" xfId="0" applyNumberFormat="1" applyFont="1" applyFill="1" applyBorder="1" applyAlignment="1">
      <alignment vertical="center"/>
    </xf>
    <xf numFmtId="49" fontId="2" fillId="0" borderId="2" xfId="0" applyNumberFormat="1" applyFont="1" applyBorder="1" applyAlignment="1">
      <alignment vertical="center"/>
    </xf>
    <xf numFmtId="49" fontId="19" fillId="0" borderId="2" xfId="0" applyNumberFormat="1" applyFont="1" applyBorder="1" applyAlignment="1">
      <alignment vertical="center"/>
    </xf>
    <xf numFmtId="49" fontId="19" fillId="0" borderId="0" xfId="0" applyNumberFormat="1" applyFont="1" applyAlignment="1">
      <alignment vertical="center"/>
    </xf>
    <xf numFmtId="49" fontId="31" fillId="5" borderId="2" xfId="0" applyNumberFormat="1" applyFont="1" applyFill="1" applyBorder="1" applyAlignment="1">
      <alignment vertical="center"/>
    </xf>
    <xf numFmtId="49" fontId="19" fillId="0" borderId="0" xfId="0" applyNumberFormat="1" applyFont="1"/>
    <xf numFmtId="49" fontId="31" fillId="6" borderId="2" xfId="0" applyNumberFormat="1" applyFont="1" applyFill="1" applyBorder="1" applyAlignment="1">
      <alignment vertical="center"/>
    </xf>
    <xf numFmtId="49" fontId="19" fillId="0" borderId="2" xfId="0" applyNumberFormat="1" applyFont="1" applyBorder="1"/>
    <xf numFmtId="49" fontId="32" fillId="5" borderId="2" xfId="0" applyNumberFormat="1" applyFont="1" applyFill="1" applyBorder="1" applyAlignment="1">
      <alignment vertical="center"/>
    </xf>
    <xf numFmtId="49" fontId="32" fillId="6" borderId="2" xfId="0" applyNumberFormat="1" applyFont="1" applyFill="1" applyBorder="1" applyAlignment="1">
      <alignment vertical="center"/>
    </xf>
    <xf numFmtId="49" fontId="19" fillId="0" borderId="5" xfId="0" applyNumberFormat="1" applyFont="1" applyBorder="1" applyAlignment="1">
      <alignment vertical="center"/>
    </xf>
    <xf numFmtId="49" fontId="20" fillId="0" borderId="0" xfId="0" applyNumberFormat="1" applyFont="1" applyAlignment="1">
      <alignment vertical="center"/>
    </xf>
    <xf numFmtId="49" fontId="2" fillId="0" borderId="0" xfId="0" applyNumberFormat="1" applyFont="1" applyAlignment="1">
      <alignment vertical="center"/>
    </xf>
    <xf numFmtId="49" fontId="2" fillId="0" borderId="0" xfId="0" applyNumberFormat="1" applyFont="1" applyAlignment="1">
      <alignment vertical="center" wrapText="1"/>
    </xf>
    <xf numFmtId="49" fontId="26" fillId="3" borderId="0" xfId="0" applyNumberFormat="1" applyFont="1" applyFill="1" applyAlignment="1">
      <alignment vertical="center"/>
    </xf>
    <xf numFmtId="9" fontId="33" fillId="0" borderId="5" xfId="0" applyNumberFormat="1" applyFont="1" applyBorder="1" applyAlignment="1">
      <alignment horizontal="right" vertical="center" wrapText="1"/>
    </xf>
    <xf numFmtId="0" fontId="40" fillId="0" borderId="2" xfId="0" applyFont="1" applyBorder="1" applyAlignment="1">
      <alignment vertical="center"/>
    </xf>
    <xf numFmtId="0" fontId="2" fillId="0" borderId="3" xfId="0" applyFont="1" applyBorder="1" applyAlignment="1">
      <alignment vertical="center"/>
    </xf>
    <xf numFmtId="0" fontId="2" fillId="0" borderId="1" xfId="0" applyFont="1" applyBorder="1" applyAlignment="1">
      <alignment vertical="center"/>
    </xf>
    <xf numFmtId="0" fontId="2" fillId="0" borderId="0" xfId="0" applyFont="1" applyAlignment="1">
      <alignment vertical="center"/>
    </xf>
    <xf numFmtId="0" fontId="2" fillId="0" borderId="4" xfId="0" applyFont="1" applyBorder="1" applyAlignment="1">
      <alignment vertical="center"/>
    </xf>
    <xf numFmtId="0" fontId="21" fillId="0" borderId="6" xfId="0" applyFont="1" applyBorder="1" applyAlignment="1">
      <alignment horizontal="left" vertical="top" wrapText="1"/>
    </xf>
    <xf numFmtId="0" fontId="21" fillId="0" borderId="6" xfId="0" applyFont="1" applyBorder="1" applyAlignment="1">
      <alignment horizontal="left" vertical="top"/>
    </xf>
    <xf numFmtId="0" fontId="0" fillId="0" borderId="6" xfId="0" applyBorder="1" applyAlignment="1">
      <alignment horizontal="center" vertical="center" wrapText="1"/>
    </xf>
    <xf numFmtId="0" fontId="21" fillId="0" borderId="6" xfId="0" applyFont="1" applyBorder="1" applyAlignment="1">
      <alignment horizontal="left" wrapText="1"/>
    </xf>
    <xf numFmtId="0" fontId="21" fillId="0" borderId="6" xfId="0" applyFont="1" applyBorder="1" applyAlignment="1">
      <alignment horizontal="left"/>
    </xf>
    <xf numFmtId="0" fontId="0" fillId="0" borderId="6" xfId="0" applyBorder="1" applyAlignment="1">
      <alignment horizontal="center" vertical="center"/>
    </xf>
    <xf numFmtId="0" fontId="21" fillId="0" borderId="8" xfId="0" applyFont="1" applyBorder="1" applyAlignment="1">
      <alignment horizontal="left" wrapText="1"/>
    </xf>
    <xf numFmtId="0" fontId="21" fillId="0" borderId="8" xfId="0" applyFont="1" applyBorder="1" applyAlignment="1">
      <alignment horizontal="left"/>
    </xf>
    <xf numFmtId="0" fontId="0" fillId="0" borderId="6" xfId="0" applyBorder="1" applyAlignment="1">
      <alignment horizontal="left" vertical="center" wrapText="1"/>
    </xf>
    <xf numFmtId="0" fontId="0" fillId="0" borderId="8" xfId="0" applyBorder="1" applyAlignment="1">
      <alignment horizontal="left" vertical="center" wrapText="1"/>
    </xf>
    <xf numFmtId="0" fontId="0" fillId="0" borderId="8" xfId="0" applyBorder="1" applyAlignment="1">
      <alignment horizontal="center" vertical="center"/>
    </xf>
    <xf numFmtId="0" fontId="0" fillId="0" borderId="7" xfId="0" applyBorder="1" applyAlignment="1">
      <alignment horizontal="left" vertical="center" wrapText="1"/>
    </xf>
    <xf numFmtId="0" fontId="19" fillId="0" borderId="0" xfId="0" applyFont="1" applyAlignment="1">
      <alignment horizontal="left" vertical="top" wrapText="1"/>
    </xf>
  </cellXfs>
  <cellStyles count="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14.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0</xdr:col>
      <xdr:colOff>3619500</xdr:colOff>
      <xdr:row>0</xdr:row>
      <xdr:rowOff>152400</xdr:rowOff>
    </xdr:from>
    <xdr:to>
      <xdr:col>0</xdr:col>
      <xdr:colOff>7200900</xdr:colOff>
      <xdr:row>13</xdr:row>
      <xdr:rowOff>9526</xdr:rowOff>
    </xdr:to>
    <xdr:pic>
      <xdr:nvPicPr>
        <xdr:cNvPr id="2" name="Picture 1" descr="Bellevue Gold (@BellevueGold) / X">
          <a:extLst>
            <a:ext uri="{FF2B5EF4-FFF2-40B4-BE49-F238E27FC236}">
              <a16:creationId xmlns:a16="http://schemas.microsoft.com/office/drawing/2014/main" id="{9043F030-A285-AC06-214B-6E88567323F7}"/>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244" t="11231" r="2912" b="27621"/>
        <a:stretch/>
      </xdr:blipFill>
      <xdr:spPr bwMode="auto">
        <a:xfrm>
          <a:off x="3619500" y="152400"/>
          <a:ext cx="3581400" cy="2333626"/>
        </a:xfrm>
        <a:prstGeom prst="rect">
          <a:avLst/>
        </a:prstGeom>
        <a:noFill/>
        <a:ln>
          <a:solidFill>
            <a:schemeClr val="tx1">
              <a:lumMod val="50000"/>
              <a:lumOff val="50000"/>
            </a:schemeClr>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136072</xdr:colOff>
      <xdr:row>8</xdr:row>
      <xdr:rowOff>40822</xdr:rowOff>
    </xdr:from>
    <xdr:to>
      <xdr:col>34</xdr:col>
      <xdr:colOff>423512</xdr:colOff>
      <xdr:row>9</xdr:row>
      <xdr:rowOff>5145560</xdr:rowOff>
    </xdr:to>
    <xdr:pic>
      <xdr:nvPicPr>
        <xdr:cNvPr id="2" name="Picture 1">
          <a:extLst>
            <a:ext uri="{FF2B5EF4-FFF2-40B4-BE49-F238E27FC236}">
              <a16:creationId xmlns:a16="http://schemas.microsoft.com/office/drawing/2014/main" id="{45722622-6487-C117-DFFE-EF3A4D13E2D3}"/>
            </a:ext>
          </a:extLst>
        </xdr:cNvPr>
        <xdr:cNvPicPr>
          <a:picLocks noChangeAspect="1"/>
        </xdr:cNvPicPr>
      </xdr:nvPicPr>
      <xdr:blipFill>
        <a:blip xmlns:r="http://schemas.openxmlformats.org/officeDocument/2006/relationships" r:embed="rId1"/>
        <a:stretch>
          <a:fillRect/>
        </a:stretch>
      </xdr:blipFill>
      <xdr:spPr>
        <a:xfrm>
          <a:off x="14913429" y="2340429"/>
          <a:ext cx="8247619" cy="5295238"/>
        </a:xfrm>
        <a:prstGeom prst="rect">
          <a:avLst/>
        </a:prstGeom>
      </xdr:spPr>
    </xdr:pic>
    <xdr:clientData/>
  </xdr:twoCellAnchor>
  <xdr:twoCellAnchor editAs="oneCell">
    <xdr:from>
      <xdr:col>34</xdr:col>
      <xdr:colOff>489857</xdr:colOff>
      <xdr:row>8</xdr:row>
      <xdr:rowOff>81642</xdr:rowOff>
    </xdr:from>
    <xdr:to>
      <xdr:col>48</xdr:col>
      <xdr:colOff>50690</xdr:colOff>
      <xdr:row>9</xdr:row>
      <xdr:rowOff>4957809</xdr:rowOff>
    </xdr:to>
    <xdr:pic>
      <xdr:nvPicPr>
        <xdr:cNvPr id="3" name="Picture 2">
          <a:extLst>
            <a:ext uri="{FF2B5EF4-FFF2-40B4-BE49-F238E27FC236}">
              <a16:creationId xmlns:a16="http://schemas.microsoft.com/office/drawing/2014/main" id="{C12C30F3-FD3C-A688-38A1-5EC4770C2BE3}"/>
            </a:ext>
          </a:extLst>
        </xdr:cNvPr>
        <xdr:cNvPicPr>
          <a:picLocks noChangeAspect="1"/>
        </xdr:cNvPicPr>
      </xdr:nvPicPr>
      <xdr:blipFill>
        <a:blip xmlns:r="http://schemas.openxmlformats.org/officeDocument/2006/relationships" r:embed="rId2"/>
        <a:stretch>
          <a:fillRect/>
        </a:stretch>
      </xdr:blipFill>
      <xdr:spPr>
        <a:xfrm>
          <a:off x="23227393" y="2381249"/>
          <a:ext cx="8133333" cy="5066667"/>
        </a:xfrm>
        <a:prstGeom prst="rect">
          <a:avLst/>
        </a:prstGeom>
      </xdr:spPr>
    </xdr:pic>
    <xdr:clientData/>
  </xdr:twoCellAnchor>
  <xdr:twoCellAnchor editAs="oneCell">
    <xdr:from>
      <xdr:col>21</xdr:col>
      <xdr:colOff>217714</xdr:colOff>
      <xdr:row>10</xdr:row>
      <xdr:rowOff>13607</xdr:rowOff>
    </xdr:from>
    <xdr:to>
      <xdr:col>34</xdr:col>
      <xdr:colOff>390868</xdr:colOff>
      <xdr:row>11</xdr:row>
      <xdr:rowOff>2886000</xdr:rowOff>
    </xdr:to>
    <xdr:pic>
      <xdr:nvPicPr>
        <xdr:cNvPr id="4" name="Picture 3">
          <a:extLst>
            <a:ext uri="{FF2B5EF4-FFF2-40B4-BE49-F238E27FC236}">
              <a16:creationId xmlns:a16="http://schemas.microsoft.com/office/drawing/2014/main" id="{C497290E-CD45-29D9-CE2A-E6C28A93D406}"/>
            </a:ext>
          </a:extLst>
        </xdr:cNvPr>
        <xdr:cNvPicPr>
          <a:picLocks noChangeAspect="1"/>
        </xdr:cNvPicPr>
      </xdr:nvPicPr>
      <xdr:blipFill>
        <a:blip xmlns:r="http://schemas.openxmlformats.org/officeDocument/2006/relationships" r:embed="rId3"/>
        <a:stretch>
          <a:fillRect/>
        </a:stretch>
      </xdr:blipFill>
      <xdr:spPr>
        <a:xfrm>
          <a:off x="14995071" y="7701643"/>
          <a:ext cx="8133333" cy="4228571"/>
        </a:xfrm>
        <a:prstGeom prst="rect">
          <a:avLst/>
        </a:prstGeom>
      </xdr:spPr>
    </xdr:pic>
    <xdr:clientData/>
  </xdr:twoCellAnchor>
  <xdr:twoCellAnchor editAs="oneCell">
    <xdr:from>
      <xdr:col>35</xdr:col>
      <xdr:colOff>1</xdr:colOff>
      <xdr:row>10</xdr:row>
      <xdr:rowOff>40822</xdr:rowOff>
    </xdr:from>
    <xdr:to>
      <xdr:col>48</xdr:col>
      <xdr:colOff>173155</xdr:colOff>
      <xdr:row>12</xdr:row>
      <xdr:rowOff>703287</xdr:rowOff>
    </xdr:to>
    <xdr:pic>
      <xdr:nvPicPr>
        <xdr:cNvPr id="5" name="Picture 4">
          <a:extLst>
            <a:ext uri="{FF2B5EF4-FFF2-40B4-BE49-F238E27FC236}">
              <a16:creationId xmlns:a16="http://schemas.microsoft.com/office/drawing/2014/main" id="{8656C662-5B46-BEA8-F8F4-96831824011A}"/>
            </a:ext>
          </a:extLst>
        </xdr:cNvPr>
        <xdr:cNvPicPr>
          <a:picLocks noChangeAspect="1"/>
        </xdr:cNvPicPr>
      </xdr:nvPicPr>
      <xdr:blipFill>
        <a:blip xmlns:r="http://schemas.openxmlformats.org/officeDocument/2006/relationships" r:embed="rId4"/>
        <a:stretch>
          <a:fillRect/>
        </a:stretch>
      </xdr:blipFill>
      <xdr:spPr>
        <a:xfrm>
          <a:off x="23349858" y="7728858"/>
          <a:ext cx="8133333" cy="5257143"/>
        </a:xfrm>
        <a:prstGeom prst="rect">
          <a:avLst/>
        </a:prstGeom>
      </xdr:spPr>
    </xdr:pic>
    <xdr:clientData/>
  </xdr:twoCellAnchor>
  <xdr:twoCellAnchor editAs="oneCell">
    <xdr:from>
      <xdr:col>21</xdr:col>
      <xdr:colOff>312965</xdr:colOff>
      <xdr:row>12</xdr:row>
      <xdr:rowOff>449036</xdr:rowOff>
    </xdr:from>
    <xdr:to>
      <xdr:col>33</xdr:col>
      <xdr:colOff>450822</xdr:colOff>
      <xdr:row>12</xdr:row>
      <xdr:rowOff>4582369</xdr:rowOff>
    </xdr:to>
    <xdr:pic>
      <xdr:nvPicPr>
        <xdr:cNvPr id="6" name="Picture 5">
          <a:extLst>
            <a:ext uri="{FF2B5EF4-FFF2-40B4-BE49-F238E27FC236}">
              <a16:creationId xmlns:a16="http://schemas.microsoft.com/office/drawing/2014/main" id="{EF7028BB-154A-DD90-CCB6-B382D5071FD9}"/>
            </a:ext>
          </a:extLst>
        </xdr:cNvPr>
        <xdr:cNvPicPr>
          <a:picLocks noChangeAspect="1"/>
        </xdr:cNvPicPr>
      </xdr:nvPicPr>
      <xdr:blipFill>
        <a:blip xmlns:r="http://schemas.openxmlformats.org/officeDocument/2006/relationships" r:embed="rId5"/>
        <a:stretch>
          <a:fillRect/>
        </a:stretch>
      </xdr:blipFill>
      <xdr:spPr>
        <a:xfrm>
          <a:off x="15090322" y="12096750"/>
          <a:ext cx="7485714" cy="4133333"/>
        </a:xfrm>
        <a:prstGeom prst="rect">
          <a:avLst/>
        </a:prstGeom>
      </xdr:spPr>
    </xdr:pic>
    <xdr:clientData/>
  </xdr:twoCellAnchor>
  <xdr:twoCellAnchor editAs="oneCell">
    <xdr:from>
      <xdr:col>35</xdr:col>
      <xdr:colOff>27215</xdr:colOff>
      <xdr:row>12</xdr:row>
      <xdr:rowOff>1455965</xdr:rowOff>
    </xdr:from>
    <xdr:to>
      <xdr:col>48</xdr:col>
      <xdr:colOff>352750</xdr:colOff>
      <xdr:row>13</xdr:row>
      <xdr:rowOff>943750</xdr:rowOff>
    </xdr:to>
    <xdr:pic>
      <xdr:nvPicPr>
        <xdr:cNvPr id="7" name="Picture 6">
          <a:extLst>
            <a:ext uri="{FF2B5EF4-FFF2-40B4-BE49-F238E27FC236}">
              <a16:creationId xmlns:a16="http://schemas.microsoft.com/office/drawing/2014/main" id="{8D155641-A6C5-B5E8-F059-8AF904A2A6E9}"/>
            </a:ext>
          </a:extLst>
        </xdr:cNvPr>
        <xdr:cNvPicPr>
          <a:picLocks noChangeAspect="1"/>
        </xdr:cNvPicPr>
      </xdr:nvPicPr>
      <xdr:blipFill>
        <a:blip xmlns:r="http://schemas.openxmlformats.org/officeDocument/2006/relationships" r:embed="rId6"/>
        <a:stretch>
          <a:fillRect/>
        </a:stretch>
      </xdr:blipFill>
      <xdr:spPr>
        <a:xfrm>
          <a:off x="23377072" y="13103679"/>
          <a:ext cx="8285714" cy="4685714"/>
        </a:xfrm>
        <a:prstGeom prst="rect">
          <a:avLst/>
        </a:prstGeom>
      </xdr:spPr>
    </xdr:pic>
    <xdr:clientData/>
  </xdr:twoCellAnchor>
  <xdr:twoCellAnchor editAs="oneCell">
    <xdr:from>
      <xdr:col>21</xdr:col>
      <xdr:colOff>217713</xdr:colOff>
      <xdr:row>12</xdr:row>
      <xdr:rowOff>4721679</xdr:rowOff>
    </xdr:from>
    <xdr:to>
      <xdr:col>34</xdr:col>
      <xdr:colOff>409915</xdr:colOff>
      <xdr:row>13</xdr:row>
      <xdr:rowOff>3390417</xdr:rowOff>
    </xdr:to>
    <xdr:pic>
      <xdr:nvPicPr>
        <xdr:cNvPr id="8" name="Picture 7">
          <a:extLst>
            <a:ext uri="{FF2B5EF4-FFF2-40B4-BE49-F238E27FC236}">
              <a16:creationId xmlns:a16="http://schemas.microsoft.com/office/drawing/2014/main" id="{54CACE2A-FBA2-1D37-48EF-D41FD9A89B31}"/>
            </a:ext>
          </a:extLst>
        </xdr:cNvPr>
        <xdr:cNvPicPr>
          <a:picLocks noChangeAspect="1"/>
        </xdr:cNvPicPr>
      </xdr:nvPicPr>
      <xdr:blipFill>
        <a:blip xmlns:r="http://schemas.openxmlformats.org/officeDocument/2006/relationships" r:embed="rId7"/>
        <a:stretch>
          <a:fillRect/>
        </a:stretch>
      </xdr:blipFill>
      <xdr:spPr>
        <a:xfrm>
          <a:off x="14995070" y="16369393"/>
          <a:ext cx="8152381" cy="3866667"/>
        </a:xfrm>
        <a:prstGeom prst="rect">
          <a:avLst/>
        </a:prstGeom>
      </xdr:spPr>
    </xdr:pic>
    <xdr:clientData/>
  </xdr:twoCellAnchor>
  <xdr:twoCellAnchor editAs="oneCell">
    <xdr:from>
      <xdr:col>34</xdr:col>
      <xdr:colOff>486455</xdr:colOff>
      <xdr:row>14</xdr:row>
      <xdr:rowOff>517071</xdr:rowOff>
    </xdr:from>
    <xdr:to>
      <xdr:col>48</xdr:col>
      <xdr:colOff>142526</xdr:colOff>
      <xdr:row>16</xdr:row>
      <xdr:rowOff>881155</xdr:rowOff>
    </xdr:to>
    <xdr:pic>
      <xdr:nvPicPr>
        <xdr:cNvPr id="9" name="Picture 8">
          <a:extLst>
            <a:ext uri="{FF2B5EF4-FFF2-40B4-BE49-F238E27FC236}">
              <a16:creationId xmlns:a16="http://schemas.microsoft.com/office/drawing/2014/main" id="{B3B5EEC9-11C4-FAF0-73F8-A4BDB07B4673}"/>
            </a:ext>
          </a:extLst>
        </xdr:cNvPr>
        <xdr:cNvPicPr>
          <a:picLocks noChangeAspect="1"/>
        </xdr:cNvPicPr>
      </xdr:nvPicPr>
      <xdr:blipFill>
        <a:blip xmlns:r="http://schemas.openxmlformats.org/officeDocument/2006/relationships" r:embed="rId8"/>
        <a:stretch>
          <a:fillRect/>
        </a:stretch>
      </xdr:blipFill>
      <xdr:spPr>
        <a:xfrm>
          <a:off x="23417893" y="23162759"/>
          <a:ext cx="8323821" cy="4697959"/>
        </a:xfrm>
        <a:prstGeom prst="rect">
          <a:avLst/>
        </a:prstGeom>
      </xdr:spPr>
    </xdr:pic>
    <xdr:clientData/>
  </xdr:twoCellAnchor>
  <xdr:twoCellAnchor editAs="oneCell">
    <xdr:from>
      <xdr:col>21</xdr:col>
      <xdr:colOff>231322</xdr:colOff>
      <xdr:row>13</xdr:row>
      <xdr:rowOff>3429000</xdr:rowOff>
    </xdr:from>
    <xdr:to>
      <xdr:col>34</xdr:col>
      <xdr:colOff>404476</xdr:colOff>
      <xdr:row>16</xdr:row>
      <xdr:rowOff>345268</xdr:rowOff>
    </xdr:to>
    <xdr:pic>
      <xdr:nvPicPr>
        <xdr:cNvPr id="10" name="Picture 9">
          <a:extLst>
            <a:ext uri="{FF2B5EF4-FFF2-40B4-BE49-F238E27FC236}">
              <a16:creationId xmlns:a16="http://schemas.microsoft.com/office/drawing/2014/main" id="{939C9099-E480-49A2-28A6-1A1FF6243296}"/>
            </a:ext>
          </a:extLst>
        </xdr:cNvPr>
        <xdr:cNvPicPr>
          <a:picLocks noChangeAspect="1"/>
        </xdr:cNvPicPr>
      </xdr:nvPicPr>
      <xdr:blipFill>
        <a:blip xmlns:r="http://schemas.openxmlformats.org/officeDocument/2006/relationships" r:embed="rId9"/>
        <a:stretch>
          <a:fillRect/>
        </a:stretch>
      </xdr:blipFill>
      <xdr:spPr>
        <a:xfrm>
          <a:off x="15008679" y="20274643"/>
          <a:ext cx="8133333" cy="6457143"/>
        </a:xfrm>
        <a:prstGeom prst="rect">
          <a:avLst/>
        </a:prstGeom>
      </xdr:spPr>
    </xdr:pic>
    <xdr:clientData/>
  </xdr:twoCellAnchor>
  <xdr:twoCellAnchor editAs="oneCell">
    <xdr:from>
      <xdr:col>38</xdr:col>
      <xdr:colOff>98651</xdr:colOff>
      <xdr:row>16</xdr:row>
      <xdr:rowOff>1071562</xdr:rowOff>
    </xdr:from>
    <xdr:to>
      <xdr:col>51</xdr:col>
      <xdr:colOff>335752</xdr:colOff>
      <xdr:row>17</xdr:row>
      <xdr:rowOff>2681651</xdr:rowOff>
    </xdr:to>
    <xdr:pic>
      <xdr:nvPicPr>
        <xdr:cNvPr id="11" name="Picture 10">
          <a:extLst>
            <a:ext uri="{FF2B5EF4-FFF2-40B4-BE49-F238E27FC236}">
              <a16:creationId xmlns:a16="http://schemas.microsoft.com/office/drawing/2014/main" id="{178D2056-E9F9-02A9-2B7E-8F682A38F455}"/>
            </a:ext>
          </a:extLst>
        </xdr:cNvPr>
        <xdr:cNvPicPr>
          <a:picLocks noChangeAspect="1"/>
        </xdr:cNvPicPr>
      </xdr:nvPicPr>
      <xdr:blipFill>
        <a:blip xmlns:r="http://schemas.openxmlformats.org/officeDocument/2006/relationships" r:embed="rId10"/>
        <a:stretch>
          <a:fillRect/>
        </a:stretch>
      </xdr:blipFill>
      <xdr:spPr>
        <a:xfrm>
          <a:off x="25506589" y="28051125"/>
          <a:ext cx="8285726" cy="4324714"/>
        </a:xfrm>
        <a:prstGeom prst="rect">
          <a:avLst/>
        </a:prstGeom>
      </xdr:spPr>
    </xdr:pic>
    <xdr:clientData/>
  </xdr:twoCellAnchor>
  <xdr:twoCellAnchor editAs="oneCell">
    <xdr:from>
      <xdr:col>38</xdr:col>
      <xdr:colOff>71436</xdr:colOff>
      <xdr:row>17</xdr:row>
      <xdr:rowOff>2289401</xdr:rowOff>
    </xdr:from>
    <xdr:to>
      <xdr:col>51</xdr:col>
      <xdr:colOff>308537</xdr:colOff>
      <xdr:row>19</xdr:row>
      <xdr:rowOff>780789</xdr:rowOff>
    </xdr:to>
    <xdr:pic>
      <xdr:nvPicPr>
        <xdr:cNvPr id="12" name="Picture 11">
          <a:extLst>
            <a:ext uri="{FF2B5EF4-FFF2-40B4-BE49-F238E27FC236}">
              <a16:creationId xmlns:a16="http://schemas.microsoft.com/office/drawing/2014/main" id="{AB33BE09-4104-B88B-9E61-BEBCAE05773C}"/>
            </a:ext>
          </a:extLst>
        </xdr:cNvPr>
        <xdr:cNvPicPr>
          <a:picLocks noChangeAspect="1"/>
        </xdr:cNvPicPr>
      </xdr:nvPicPr>
      <xdr:blipFill>
        <a:blip xmlns:r="http://schemas.openxmlformats.org/officeDocument/2006/relationships" r:embed="rId11"/>
        <a:stretch>
          <a:fillRect/>
        </a:stretch>
      </xdr:blipFill>
      <xdr:spPr>
        <a:xfrm>
          <a:off x="25479374" y="31983589"/>
          <a:ext cx="8285726" cy="3913834"/>
        </a:xfrm>
        <a:prstGeom prst="rect">
          <a:avLst/>
        </a:prstGeom>
      </xdr:spPr>
    </xdr:pic>
    <xdr:clientData/>
  </xdr:twoCellAnchor>
  <xdr:twoCellAnchor editAs="oneCell">
    <xdr:from>
      <xdr:col>21</xdr:col>
      <xdr:colOff>190500</xdr:colOff>
      <xdr:row>17</xdr:row>
      <xdr:rowOff>1381125</xdr:rowOff>
    </xdr:from>
    <xdr:to>
      <xdr:col>37</xdr:col>
      <xdr:colOff>513071</xdr:colOff>
      <xdr:row>19</xdr:row>
      <xdr:rowOff>3128522</xdr:rowOff>
    </xdr:to>
    <xdr:pic>
      <xdr:nvPicPr>
        <xdr:cNvPr id="13" name="Picture 12">
          <a:extLst>
            <a:ext uri="{FF2B5EF4-FFF2-40B4-BE49-F238E27FC236}">
              <a16:creationId xmlns:a16="http://schemas.microsoft.com/office/drawing/2014/main" id="{7B6B72D4-31A8-E4F1-4CC0-0B62BB941249}"/>
            </a:ext>
          </a:extLst>
        </xdr:cNvPr>
        <xdr:cNvPicPr>
          <a:picLocks noChangeAspect="1"/>
        </xdr:cNvPicPr>
      </xdr:nvPicPr>
      <xdr:blipFill>
        <a:blip xmlns:r="http://schemas.openxmlformats.org/officeDocument/2006/relationships" r:embed="rId12"/>
        <a:stretch>
          <a:fillRect/>
        </a:stretch>
      </xdr:blipFill>
      <xdr:spPr>
        <a:xfrm>
          <a:off x="15073313" y="31361063"/>
          <a:ext cx="10228571" cy="7161905"/>
        </a:xfrm>
        <a:prstGeom prst="rect">
          <a:avLst/>
        </a:prstGeom>
      </xdr:spPr>
    </xdr:pic>
    <xdr:clientData/>
  </xdr:twoCellAnchor>
  <xdr:twoCellAnchor editAs="oneCell">
    <xdr:from>
      <xdr:col>21</xdr:col>
      <xdr:colOff>95250</xdr:colOff>
      <xdr:row>22</xdr:row>
      <xdr:rowOff>214313</xdr:rowOff>
    </xdr:from>
    <xdr:to>
      <xdr:col>34</xdr:col>
      <xdr:colOff>160911</xdr:colOff>
      <xdr:row>22</xdr:row>
      <xdr:rowOff>3147646</xdr:rowOff>
    </xdr:to>
    <xdr:pic>
      <xdr:nvPicPr>
        <xdr:cNvPr id="15" name="Picture 14">
          <a:extLst>
            <a:ext uri="{FF2B5EF4-FFF2-40B4-BE49-F238E27FC236}">
              <a16:creationId xmlns:a16="http://schemas.microsoft.com/office/drawing/2014/main" id="{897FAACC-F5D2-F7FB-BDC7-E3A664C165B0}"/>
            </a:ext>
          </a:extLst>
        </xdr:cNvPr>
        <xdr:cNvPicPr>
          <a:picLocks noChangeAspect="1"/>
        </xdr:cNvPicPr>
      </xdr:nvPicPr>
      <xdr:blipFill>
        <a:blip xmlns:r="http://schemas.openxmlformats.org/officeDocument/2006/relationships" r:embed="rId13"/>
        <a:stretch>
          <a:fillRect/>
        </a:stretch>
      </xdr:blipFill>
      <xdr:spPr>
        <a:xfrm>
          <a:off x="14978063" y="49577626"/>
          <a:ext cx="8114286" cy="29333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9E83D-AF53-4016-B620-161FB32852F6}">
  <sheetPr>
    <tabColor theme="1" tint="0.249977111117893"/>
  </sheetPr>
  <dimension ref="A15:A32"/>
  <sheetViews>
    <sheetView zoomScaleNormal="100" workbookViewId="0">
      <selection activeCell="A33" sqref="A33"/>
    </sheetView>
  </sheetViews>
  <sheetFormatPr defaultRowHeight="14.45"/>
  <cols>
    <col min="1" max="1" width="164.28515625" customWidth="1"/>
  </cols>
  <sheetData>
    <row r="15" spans="1:1" ht="15.6">
      <c r="A15" s="1" t="s">
        <v>0</v>
      </c>
    </row>
    <row r="16" spans="1:1">
      <c r="A16" s="2" t="s">
        <v>1</v>
      </c>
    </row>
    <row r="17" spans="1:1">
      <c r="A17" s="2" t="s">
        <v>2</v>
      </c>
    </row>
    <row r="18" spans="1:1">
      <c r="A18" s="2"/>
    </row>
    <row r="19" spans="1:1" ht="15.6">
      <c r="A19" s="1" t="s">
        <v>3</v>
      </c>
    </row>
    <row r="20" spans="1:1">
      <c r="A20" s="3" t="s">
        <v>4</v>
      </c>
    </row>
    <row r="21" spans="1:1">
      <c r="A21" s="3" t="s">
        <v>5</v>
      </c>
    </row>
    <row r="22" spans="1:1">
      <c r="A22" s="4"/>
    </row>
    <row r="23" spans="1:1" ht="15.6">
      <c r="A23" s="256" t="s">
        <v>6</v>
      </c>
    </row>
    <row r="24" spans="1:1" ht="26.1">
      <c r="A24" s="257" t="s">
        <v>7</v>
      </c>
    </row>
    <row r="25" spans="1:1">
      <c r="A25" s="257"/>
    </row>
    <row r="26" spans="1:1" ht="26.1">
      <c r="A26" s="257" t="s">
        <v>8</v>
      </c>
    </row>
    <row r="27" spans="1:1">
      <c r="A27" s="257"/>
    </row>
    <row r="28" spans="1:1" ht="15.6">
      <c r="A28" s="258" t="s">
        <v>9</v>
      </c>
    </row>
    <row r="29" spans="1:1">
      <c r="A29" s="257" t="s">
        <v>10</v>
      </c>
    </row>
    <row r="30" spans="1:1">
      <c r="A30" s="257"/>
    </row>
    <row r="31" spans="1:1" ht="15.6">
      <c r="A31" s="259" t="s">
        <v>11</v>
      </c>
    </row>
    <row r="32" spans="1:1">
      <c r="A32" s="257" t="s">
        <v>12</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BE5EE-B444-4068-B351-6C2AF1D171EC}">
  <sheetPr>
    <tabColor rgb="FF92D050"/>
  </sheetPr>
  <dimension ref="A2:I31"/>
  <sheetViews>
    <sheetView workbookViewId="0">
      <selection activeCell="L8" sqref="L8"/>
    </sheetView>
  </sheetViews>
  <sheetFormatPr defaultRowHeight="14.45"/>
  <cols>
    <col min="1" max="1" width="3.5703125" customWidth="1"/>
    <col min="2" max="2" width="42.85546875" style="15" customWidth="1"/>
    <col min="3" max="8" width="14.28515625" style="15" customWidth="1"/>
    <col min="9" max="9" width="9.140625" style="15"/>
  </cols>
  <sheetData>
    <row r="2" spans="1:9" ht="15.6">
      <c r="B2" s="17" t="s">
        <v>13</v>
      </c>
    </row>
    <row r="3" spans="1:9">
      <c r="B3" s="18" t="s">
        <v>14</v>
      </c>
    </row>
    <row r="5" spans="1:9">
      <c r="A5" s="5"/>
      <c r="B5" s="19" t="s">
        <v>513</v>
      </c>
      <c r="C5" s="18"/>
      <c r="D5" s="18"/>
      <c r="E5" s="21"/>
      <c r="F5" s="22"/>
      <c r="G5" s="22"/>
      <c r="H5" s="23"/>
      <c r="I5" s="6"/>
    </row>
    <row r="6" spans="1:9" ht="51" customHeight="1">
      <c r="A6" s="5"/>
      <c r="B6" s="24"/>
      <c r="C6" s="25" t="s">
        <v>16</v>
      </c>
      <c r="D6" s="26" t="s">
        <v>17</v>
      </c>
      <c r="E6" s="27" t="s">
        <v>18</v>
      </c>
      <c r="F6" s="27" t="s">
        <v>19</v>
      </c>
      <c r="G6" s="27" t="s">
        <v>20</v>
      </c>
      <c r="H6" s="27" t="s">
        <v>21</v>
      </c>
      <c r="I6"/>
    </row>
    <row r="7" spans="1:9" ht="51" customHeight="1">
      <c r="A7" s="5"/>
      <c r="B7" s="71" t="s">
        <v>514</v>
      </c>
      <c r="C7" s="71" t="s">
        <v>57</v>
      </c>
      <c r="D7" s="32">
        <v>816</v>
      </c>
      <c r="E7" s="31">
        <v>876</v>
      </c>
      <c r="F7" s="32"/>
      <c r="G7" s="32"/>
      <c r="H7" s="32"/>
      <c r="I7"/>
    </row>
    <row r="8" spans="1:9" ht="51" customHeight="1">
      <c r="A8" s="5"/>
      <c r="B8" s="38" t="s">
        <v>515</v>
      </c>
      <c r="C8" s="73" t="s">
        <v>60</v>
      </c>
      <c r="D8" s="37">
        <v>656233</v>
      </c>
      <c r="E8" s="36">
        <v>0</v>
      </c>
      <c r="F8" s="37"/>
      <c r="G8" s="37"/>
      <c r="H8" s="37"/>
      <c r="I8"/>
    </row>
    <row r="9" spans="1:9" ht="51" customHeight="1">
      <c r="A9" s="5"/>
      <c r="B9" s="38" t="s">
        <v>516</v>
      </c>
      <c r="C9" s="73" t="s">
        <v>62</v>
      </c>
      <c r="D9" s="37">
        <v>2302878.3354278691</v>
      </c>
      <c r="E9" s="36">
        <v>1800714</v>
      </c>
      <c r="F9" s="37"/>
      <c r="G9" s="37"/>
      <c r="H9" s="37"/>
      <c r="I9"/>
    </row>
    <row r="10" spans="1:9" ht="51" customHeight="1">
      <c r="A10" s="5"/>
      <c r="B10" s="38" t="s">
        <v>517</v>
      </c>
      <c r="C10" s="38" t="s">
        <v>64</v>
      </c>
      <c r="D10" s="37">
        <v>842</v>
      </c>
      <c r="E10" s="94">
        <v>689.5</v>
      </c>
      <c r="F10" s="37"/>
      <c r="G10" s="37"/>
      <c r="H10" s="37"/>
      <c r="I10"/>
    </row>
    <row r="11" spans="1:9" ht="51" customHeight="1">
      <c r="A11" s="5"/>
      <c r="B11" s="38" t="s">
        <v>518</v>
      </c>
      <c r="C11" s="38" t="s">
        <v>66</v>
      </c>
      <c r="D11" s="37">
        <v>64</v>
      </c>
      <c r="E11" s="94">
        <v>45</v>
      </c>
      <c r="F11" s="95"/>
      <c r="G11" s="37"/>
      <c r="H11" s="37"/>
      <c r="I11"/>
    </row>
    <row r="12" spans="1:9" ht="51" customHeight="1">
      <c r="A12" s="5"/>
      <c r="B12" s="90" t="s">
        <v>519</v>
      </c>
      <c r="C12" s="39" t="s">
        <v>68</v>
      </c>
      <c r="D12" s="42">
        <v>0</v>
      </c>
      <c r="E12" s="42">
        <v>0</v>
      </c>
      <c r="F12" s="42"/>
      <c r="G12" s="42"/>
      <c r="H12" s="42"/>
      <c r="I12"/>
    </row>
    <row r="13" spans="1:9">
      <c r="A13" s="5"/>
      <c r="B13" s="14"/>
      <c r="C13" s="9"/>
      <c r="D13" s="9"/>
      <c r="E13" s="9"/>
      <c r="F13" s="9"/>
      <c r="G13" s="9"/>
      <c r="H13" s="10"/>
      <c r="I13" s="10"/>
    </row>
    <row r="31" spans="9:9">
      <c r="I31"/>
    </row>
  </sheetData>
  <phoneticPr fontId="13"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A41AF-EE22-4196-A75F-BE829BFA9BB9}">
  <sheetPr>
    <tabColor rgb="FF92D050"/>
  </sheetPr>
  <dimension ref="A2:L84"/>
  <sheetViews>
    <sheetView topLeftCell="A71" workbookViewId="0">
      <selection activeCell="G83" sqref="G83"/>
    </sheetView>
  </sheetViews>
  <sheetFormatPr defaultRowHeight="14.45"/>
  <cols>
    <col min="1" max="1" width="3.5703125" customWidth="1"/>
    <col min="2" max="2" width="42.85546875" style="15" customWidth="1"/>
    <col min="3" max="8" width="14.28515625" style="15" customWidth="1"/>
    <col min="9" max="9" width="9.140625" style="15"/>
  </cols>
  <sheetData>
    <row r="2" spans="1:9" ht="15.6">
      <c r="B2" s="17" t="s">
        <v>13</v>
      </c>
    </row>
    <row r="3" spans="1:9">
      <c r="B3" s="18" t="s">
        <v>14</v>
      </c>
    </row>
    <row r="5" spans="1:9">
      <c r="A5" s="5"/>
      <c r="B5" s="19" t="s">
        <v>520</v>
      </c>
      <c r="C5" s="18"/>
      <c r="D5" s="18"/>
      <c r="E5" s="21"/>
      <c r="F5" s="22"/>
      <c r="G5" s="22"/>
      <c r="H5" s="23"/>
      <c r="I5" s="6"/>
    </row>
    <row r="6" spans="1:9">
      <c r="A6" s="5"/>
      <c r="B6" s="24"/>
      <c r="C6" s="25" t="s">
        <v>16</v>
      </c>
      <c r="D6" s="26" t="s">
        <v>17</v>
      </c>
      <c r="E6" s="27" t="s">
        <v>18</v>
      </c>
      <c r="F6" s="27" t="s">
        <v>19</v>
      </c>
      <c r="G6" s="27" t="s">
        <v>20</v>
      </c>
      <c r="H6" s="27" t="s">
        <v>21</v>
      </c>
      <c r="I6"/>
    </row>
    <row r="7" spans="1:9">
      <c r="A7" s="5"/>
      <c r="B7" s="28" t="s">
        <v>521</v>
      </c>
      <c r="C7" s="28" t="s">
        <v>51</v>
      </c>
      <c r="D7" s="32">
        <v>100185</v>
      </c>
      <c r="E7" s="31">
        <v>20605</v>
      </c>
      <c r="F7" s="32">
        <v>468940</v>
      </c>
      <c r="G7" s="32"/>
      <c r="H7" s="32"/>
      <c r="I7"/>
    </row>
    <row r="8" spans="1:9">
      <c r="A8" s="5"/>
      <c r="B8" s="38" t="s">
        <v>522</v>
      </c>
      <c r="C8" s="38" t="s">
        <v>51</v>
      </c>
      <c r="D8" s="37">
        <v>104125</v>
      </c>
      <c r="E8" s="36">
        <v>20605</v>
      </c>
      <c r="F8" s="37">
        <v>484904</v>
      </c>
      <c r="G8" s="37"/>
      <c r="H8" s="37"/>
      <c r="I8"/>
    </row>
    <row r="9" spans="1:9" ht="26.1">
      <c r="A9" s="5"/>
      <c r="B9" s="73" t="s">
        <v>523</v>
      </c>
      <c r="C9" s="38" t="s">
        <v>51</v>
      </c>
      <c r="D9" s="236">
        <v>1</v>
      </c>
      <c r="E9" s="95">
        <v>0</v>
      </c>
      <c r="F9" s="95">
        <v>0</v>
      </c>
      <c r="G9" s="37"/>
      <c r="H9" s="37"/>
      <c r="I9"/>
    </row>
    <row r="10" spans="1:9" ht="25.5" customHeight="1">
      <c r="A10" s="5"/>
      <c r="B10" s="90" t="s">
        <v>524</v>
      </c>
      <c r="C10" s="39" t="s">
        <v>54</v>
      </c>
      <c r="D10" s="42">
        <v>1</v>
      </c>
      <c r="E10" s="42">
        <v>2</v>
      </c>
      <c r="F10" s="42">
        <v>0</v>
      </c>
      <c r="G10" s="42"/>
      <c r="H10" s="42"/>
      <c r="I10"/>
    </row>
    <row r="11" spans="1:9">
      <c r="A11" s="5"/>
      <c r="B11" s="43"/>
      <c r="C11" s="44"/>
      <c r="D11" s="44"/>
      <c r="E11" s="44"/>
      <c r="F11" s="44"/>
      <c r="G11" s="44"/>
      <c r="H11" s="45"/>
      <c r="I11" s="10"/>
    </row>
    <row r="12" spans="1:9">
      <c r="A12" s="5"/>
      <c r="B12" s="19" t="s">
        <v>525</v>
      </c>
      <c r="C12" s="18"/>
      <c r="D12" s="18"/>
      <c r="E12" s="21"/>
      <c r="F12" s="22"/>
      <c r="G12" s="22"/>
      <c r="H12" s="23"/>
      <c r="I12" s="6"/>
    </row>
    <row r="13" spans="1:9">
      <c r="A13" s="5"/>
      <c r="B13" s="24"/>
      <c r="C13" s="25" t="s">
        <v>16</v>
      </c>
      <c r="D13" s="26" t="s">
        <v>17</v>
      </c>
      <c r="E13" s="27" t="s">
        <v>18</v>
      </c>
      <c r="F13" s="27" t="s">
        <v>19</v>
      </c>
      <c r="G13" s="27" t="s">
        <v>20</v>
      </c>
      <c r="H13" s="27" t="s">
        <v>21</v>
      </c>
      <c r="I13"/>
    </row>
    <row r="14" spans="1:9">
      <c r="A14" s="5"/>
      <c r="B14" s="28" t="s">
        <v>526</v>
      </c>
      <c r="C14" s="28" t="s">
        <v>527</v>
      </c>
      <c r="D14" s="225">
        <v>304.28999999999996</v>
      </c>
      <c r="E14" s="31"/>
      <c r="F14" s="32"/>
      <c r="G14" s="32"/>
      <c r="H14" s="32"/>
      <c r="I14"/>
    </row>
    <row r="15" spans="1:9" ht="26.1">
      <c r="A15" s="5"/>
      <c r="B15" s="90" t="s">
        <v>528</v>
      </c>
      <c r="C15" s="39" t="s">
        <v>527</v>
      </c>
      <c r="D15" s="91">
        <v>304.28999999999996</v>
      </c>
      <c r="E15" s="104"/>
      <c r="F15" s="42"/>
      <c r="G15" s="42"/>
      <c r="H15" s="42"/>
      <c r="I15"/>
    </row>
    <row r="16" spans="1:9">
      <c r="A16" s="5"/>
      <c r="B16" s="43"/>
      <c r="C16" s="44"/>
      <c r="D16" s="44"/>
      <c r="E16" s="44"/>
      <c r="F16" s="44"/>
      <c r="G16" s="44"/>
      <c r="H16" s="45"/>
      <c r="I16" s="10"/>
    </row>
    <row r="17" spans="1:12">
      <c r="A17" s="5"/>
      <c r="B17" s="19" t="s">
        <v>529</v>
      </c>
      <c r="C17" s="18"/>
      <c r="D17" s="18"/>
      <c r="E17" s="21"/>
      <c r="F17" s="22"/>
      <c r="G17" s="22"/>
      <c r="H17" s="23"/>
      <c r="I17" s="6"/>
    </row>
    <row r="18" spans="1:12">
      <c r="A18" s="5"/>
      <c r="B18" s="24"/>
      <c r="C18" s="25" t="s">
        <v>16</v>
      </c>
      <c r="D18" s="26" t="s">
        <v>17</v>
      </c>
      <c r="E18" s="27" t="s">
        <v>18</v>
      </c>
      <c r="F18" s="27" t="s">
        <v>19</v>
      </c>
      <c r="G18" s="27" t="s">
        <v>20</v>
      </c>
      <c r="H18" s="27" t="s">
        <v>21</v>
      </c>
      <c r="I18"/>
    </row>
    <row r="19" spans="1:12">
      <c r="A19" s="5"/>
      <c r="B19" s="28" t="s">
        <v>530</v>
      </c>
      <c r="C19" s="28" t="s">
        <v>531</v>
      </c>
      <c r="D19" s="225">
        <v>1753.498</v>
      </c>
      <c r="E19" s="114">
        <v>567.92999999999995</v>
      </c>
      <c r="F19" s="32"/>
      <c r="G19" s="32"/>
      <c r="H19" s="32"/>
      <c r="I19"/>
    </row>
    <row r="20" spans="1:12">
      <c r="A20" s="5"/>
      <c r="B20" s="33" t="s">
        <v>532</v>
      </c>
      <c r="C20" s="38" t="s">
        <v>531</v>
      </c>
      <c r="D20" s="37">
        <v>0</v>
      </c>
      <c r="E20" s="36"/>
      <c r="F20" s="37"/>
      <c r="G20" s="37"/>
      <c r="H20" s="37"/>
      <c r="I20"/>
    </row>
    <row r="21" spans="1:12">
      <c r="A21" s="5"/>
      <c r="B21" s="102" t="s">
        <v>533</v>
      </c>
      <c r="C21" s="38" t="s">
        <v>531</v>
      </c>
      <c r="D21" s="37">
        <v>0</v>
      </c>
      <c r="E21" s="36"/>
      <c r="F21" s="37"/>
      <c r="G21" s="37"/>
      <c r="H21" s="37"/>
      <c r="I21"/>
    </row>
    <row r="22" spans="1:12">
      <c r="A22" s="5"/>
      <c r="B22" s="102" t="s">
        <v>534</v>
      </c>
      <c r="C22" s="38" t="s">
        <v>531</v>
      </c>
      <c r="D22" s="37">
        <v>0</v>
      </c>
      <c r="E22" s="36"/>
      <c r="F22" s="37"/>
      <c r="G22" s="37"/>
      <c r="H22" s="37"/>
      <c r="I22"/>
    </row>
    <row r="23" spans="1:12">
      <c r="A23" s="5"/>
      <c r="B23" s="33" t="s">
        <v>535</v>
      </c>
      <c r="C23" s="38" t="s">
        <v>531</v>
      </c>
      <c r="D23" s="237">
        <v>1749.558</v>
      </c>
      <c r="E23" s="94">
        <v>547.32500000000005</v>
      </c>
      <c r="F23" s="37"/>
      <c r="G23" s="37"/>
      <c r="H23" s="37"/>
      <c r="I23"/>
    </row>
    <row r="24" spans="1:12">
      <c r="A24" s="5"/>
      <c r="B24" s="102" t="s">
        <v>533</v>
      </c>
      <c r="C24" s="38" t="s">
        <v>531</v>
      </c>
      <c r="D24" s="237">
        <v>100.185</v>
      </c>
      <c r="E24" s="94"/>
      <c r="F24" s="37"/>
      <c r="G24" s="37"/>
      <c r="H24" s="37"/>
      <c r="I24"/>
      <c r="L24" s="219"/>
    </row>
    <row r="25" spans="1:12">
      <c r="A25" s="5"/>
      <c r="B25" s="102" t="s">
        <v>534</v>
      </c>
      <c r="C25" s="38" t="s">
        <v>531</v>
      </c>
      <c r="D25" s="237">
        <v>1649.373</v>
      </c>
      <c r="E25" s="94"/>
      <c r="F25" s="37"/>
      <c r="G25" s="37"/>
      <c r="H25" s="37"/>
      <c r="I25"/>
    </row>
    <row r="26" spans="1:12">
      <c r="A26" s="5"/>
      <c r="B26" s="33" t="s">
        <v>536</v>
      </c>
      <c r="C26" s="38" t="s">
        <v>531</v>
      </c>
      <c r="D26" s="37">
        <v>0</v>
      </c>
      <c r="E26" s="94"/>
      <c r="F26" s="95"/>
      <c r="G26" s="37"/>
      <c r="H26" s="37"/>
      <c r="I26"/>
    </row>
    <row r="27" spans="1:12">
      <c r="A27" s="5"/>
      <c r="B27" s="102" t="s">
        <v>533</v>
      </c>
      <c r="C27" s="38" t="s">
        <v>531</v>
      </c>
      <c r="D27" s="37">
        <v>0</v>
      </c>
      <c r="E27" s="94"/>
      <c r="F27" s="95"/>
      <c r="G27" s="37"/>
      <c r="H27" s="37"/>
      <c r="I27"/>
    </row>
    <row r="28" spans="1:12">
      <c r="A28" s="5"/>
      <c r="B28" s="102" t="s">
        <v>534</v>
      </c>
      <c r="C28" s="38" t="s">
        <v>531</v>
      </c>
      <c r="D28" s="37">
        <v>0</v>
      </c>
      <c r="E28" s="94"/>
      <c r="F28" s="95"/>
      <c r="G28" s="37"/>
      <c r="H28" s="37"/>
      <c r="I28"/>
    </row>
    <row r="29" spans="1:12">
      <c r="A29" s="5"/>
      <c r="B29" s="33" t="s">
        <v>537</v>
      </c>
      <c r="C29" s="38" t="s">
        <v>531</v>
      </c>
      <c r="D29" s="37">
        <v>0</v>
      </c>
      <c r="E29" s="94"/>
      <c r="F29" s="95"/>
      <c r="G29" s="37"/>
      <c r="H29" s="37"/>
      <c r="I29"/>
    </row>
    <row r="30" spans="1:12">
      <c r="A30" s="5"/>
      <c r="B30" s="102" t="s">
        <v>533</v>
      </c>
      <c r="C30" s="38" t="s">
        <v>531</v>
      </c>
      <c r="D30" s="37">
        <v>0</v>
      </c>
      <c r="E30" s="94"/>
      <c r="F30" s="95"/>
      <c r="G30" s="37"/>
      <c r="H30" s="37"/>
      <c r="I30"/>
    </row>
    <row r="31" spans="1:12">
      <c r="A31" s="5"/>
      <c r="B31" s="102" t="s">
        <v>534</v>
      </c>
      <c r="C31" s="38" t="s">
        <v>531</v>
      </c>
      <c r="D31" s="37">
        <v>0</v>
      </c>
      <c r="E31" s="94"/>
      <c r="F31" s="95"/>
      <c r="G31" s="37"/>
      <c r="H31" s="37"/>
      <c r="I31"/>
    </row>
    <row r="32" spans="1:12">
      <c r="A32" s="5"/>
      <c r="B32" s="33" t="s">
        <v>538</v>
      </c>
      <c r="C32" s="38" t="s">
        <v>531</v>
      </c>
      <c r="D32" s="237">
        <v>3.94</v>
      </c>
      <c r="E32" s="94"/>
      <c r="F32" s="95"/>
      <c r="G32" s="37"/>
      <c r="H32" s="37"/>
      <c r="I32"/>
    </row>
    <row r="33" spans="1:9">
      <c r="A33" s="5"/>
      <c r="B33" s="102" t="s">
        <v>533</v>
      </c>
      <c r="C33" s="38" t="s">
        <v>531</v>
      </c>
      <c r="D33" s="237">
        <v>3.94</v>
      </c>
      <c r="E33" s="94"/>
      <c r="F33" s="95"/>
      <c r="G33" s="37"/>
      <c r="H33" s="37"/>
      <c r="I33"/>
    </row>
    <row r="34" spans="1:9">
      <c r="A34" s="5"/>
      <c r="B34" s="102" t="s">
        <v>534</v>
      </c>
      <c r="C34" s="38" t="s">
        <v>531</v>
      </c>
      <c r="D34" s="37">
        <v>0</v>
      </c>
      <c r="E34" s="94"/>
      <c r="F34" s="95"/>
      <c r="G34" s="37"/>
      <c r="H34" s="37"/>
      <c r="I34"/>
    </row>
    <row r="35" spans="1:9">
      <c r="A35" s="5"/>
      <c r="B35" s="102"/>
      <c r="C35" s="38"/>
      <c r="D35" s="86"/>
      <c r="E35" s="94"/>
      <c r="F35" s="95"/>
      <c r="G35" s="37"/>
      <c r="H35" s="37"/>
      <c r="I35"/>
    </row>
    <row r="36" spans="1:9" ht="26.1">
      <c r="A36" s="5"/>
      <c r="B36" s="73" t="s">
        <v>539</v>
      </c>
      <c r="C36" s="38" t="s">
        <v>531</v>
      </c>
      <c r="D36" s="237">
        <v>1749.558</v>
      </c>
      <c r="E36" s="36"/>
      <c r="F36" s="37"/>
      <c r="G36" s="37"/>
      <c r="H36" s="37"/>
      <c r="I36"/>
    </row>
    <row r="37" spans="1:9">
      <c r="A37" s="5"/>
      <c r="B37" s="33" t="s">
        <v>532</v>
      </c>
      <c r="C37" s="38" t="s">
        <v>531</v>
      </c>
      <c r="D37" s="37">
        <v>0</v>
      </c>
      <c r="E37" s="36"/>
      <c r="F37" s="37"/>
      <c r="G37" s="37"/>
      <c r="H37" s="37"/>
      <c r="I37"/>
    </row>
    <row r="38" spans="1:9">
      <c r="A38" s="5"/>
      <c r="B38" s="102" t="s">
        <v>533</v>
      </c>
      <c r="C38" s="38" t="s">
        <v>531</v>
      </c>
      <c r="D38" s="37">
        <v>0</v>
      </c>
      <c r="E38" s="36"/>
      <c r="F38" s="37"/>
      <c r="G38" s="37"/>
      <c r="H38" s="37"/>
      <c r="I38"/>
    </row>
    <row r="39" spans="1:9">
      <c r="A39" s="5"/>
      <c r="B39" s="102" t="s">
        <v>534</v>
      </c>
      <c r="C39" s="38" t="s">
        <v>531</v>
      </c>
      <c r="D39" s="37">
        <v>0</v>
      </c>
      <c r="E39" s="36"/>
      <c r="F39" s="37"/>
      <c r="G39" s="37"/>
      <c r="H39" s="37"/>
      <c r="I39"/>
    </row>
    <row r="40" spans="1:9">
      <c r="A40" s="5"/>
      <c r="B40" s="33" t="s">
        <v>535</v>
      </c>
      <c r="C40" s="38" t="s">
        <v>531</v>
      </c>
      <c r="D40" s="237">
        <v>1749.558</v>
      </c>
      <c r="E40" s="94"/>
      <c r="F40" s="37"/>
      <c r="G40" s="37"/>
      <c r="H40" s="37"/>
      <c r="I40"/>
    </row>
    <row r="41" spans="1:9">
      <c r="A41" s="5"/>
      <c r="B41" s="102" t="s">
        <v>533</v>
      </c>
      <c r="C41" s="38" t="s">
        <v>531</v>
      </c>
      <c r="D41" s="237">
        <v>100.185</v>
      </c>
      <c r="E41" s="94"/>
      <c r="F41" s="37"/>
      <c r="G41" s="37"/>
      <c r="H41" s="37"/>
      <c r="I41"/>
    </row>
    <row r="42" spans="1:9">
      <c r="A42" s="5"/>
      <c r="B42" s="102" t="s">
        <v>534</v>
      </c>
      <c r="C42" s="38" t="s">
        <v>531</v>
      </c>
      <c r="D42" s="237">
        <v>1649.373</v>
      </c>
      <c r="E42" s="94"/>
      <c r="F42" s="37"/>
      <c r="G42" s="37"/>
      <c r="H42" s="37"/>
      <c r="I42"/>
    </row>
    <row r="43" spans="1:9">
      <c r="A43" s="5"/>
      <c r="B43" s="33" t="s">
        <v>536</v>
      </c>
      <c r="C43" s="38" t="s">
        <v>531</v>
      </c>
      <c r="D43" s="37">
        <v>0</v>
      </c>
      <c r="E43" s="94"/>
      <c r="F43" s="95"/>
      <c r="G43" s="37"/>
      <c r="H43" s="37"/>
      <c r="I43"/>
    </row>
    <row r="44" spans="1:9">
      <c r="A44" s="5"/>
      <c r="B44" s="102" t="s">
        <v>533</v>
      </c>
      <c r="C44" s="38" t="s">
        <v>531</v>
      </c>
      <c r="D44" s="37">
        <v>0</v>
      </c>
      <c r="E44" s="94"/>
      <c r="F44" s="95"/>
      <c r="G44" s="37"/>
      <c r="H44" s="37"/>
      <c r="I44"/>
    </row>
    <row r="45" spans="1:9">
      <c r="A45" s="5"/>
      <c r="B45" s="102" t="s">
        <v>534</v>
      </c>
      <c r="C45" s="38" t="s">
        <v>531</v>
      </c>
      <c r="D45" s="37">
        <v>0</v>
      </c>
      <c r="E45" s="94"/>
      <c r="F45" s="95"/>
      <c r="G45" s="37"/>
      <c r="H45" s="37"/>
      <c r="I45"/>
    </row>
    <row r="46" spans="1:9">
      <c r="A46" s="5"/>
      <c r="B46" s="33" t="s">
        <v>537</v>
      </c>
      <c r="C46" s="38" t="s">
        <v>531</v>
      </c>
      <c r="D46" s="37">
        <v>0</v>
      </c>
      <c r="E46" s="94"/>
      <c r="F46" s="95"/>
      <c r="G46" s="37"/>
      <c r="H46" s="37"/>
      <c r="I46"/>
    </row>
    <row r="47" spans="1:9">
      <c r="A47" s="5"/>
      <c r="B47" s="102" t="s">
        <v>533</v>
      </c>
      <c r="C47" s="38" t="s">
        <v>531</v>
      </c>
      <c r="D47" s="37">
        <v>0</v>
      </c>
      <c r="E47" s="94"/>
      <c r="F47" s="95"/>
      <c r="G47" s="37"/>
      <c r="H47" s="37"/>
      <c r="I47"/>
    </row>
    <row r="48" spans="1:9">
      <c r="A48" s="5"/>
      <c r="B48" s="102" t="s">
        <v>534</v>
      </c>
      <c r="C48" s="38" t="s">
        <v>531</v>
      </c>
      <c r="D48" s="37">
        <v>0</v>
      </c>
      <c r="E48" s="94"/>
      <c r="F48" s="95"/>
      <c r="G48" s="37"/>
      <c r="H48" s="37"/>
      <c r="I48"/>
    </row>
    <row r="49" spans="1:9">
      <c r="A49" s="5"/>
      <c r="B49" s="33" t="s">
        <v>538</v>
      </c>
      <c r="C49" s="38" t="s">
        <v>531</v>
      </c>
      <c r="D49" s="37">
        <v>0</v>
      </c>
      <c r="E49" s="94"/>
      <c r="F49" s="95"/>
      <c r="G49" s="37"/>
      <c r="H49" s="37"/>
      <c r="I49"/>
    </row>
    <row r="50" spans="1:9">
      <c r="A50" s="5"/>
      <c r="B50" s="102" t="s">
        <v>533</v>
      </c>
      <c r="C50" s="38" t="s">
        <v>531</v>
      </c>
      <c r="D50" s="37">
        <v>0</v>
      </c>
      <c r="E50" s="94"/>
      <c r="F50" s="95"/>
      <c r="G50" s="37"/>
      <c r="H50" s="37"/>
      <c r="I50"/>
    </row>
    <row r="51" spans="1:9">
      <c r="A51" s="5"/>
      <c r="B51" s="115" t="s">
        <v>534</v>
      </c>
      <c r="C51" s="39" t="s">
        <v>531</v>
      </c>
      <c r="D51" s="104">
        <v>0</v>
      </c>
      <c r="E51" s="116"/>
      <c r="F51" s="117"/>
      <c r="G51" s="42"/>
      <c r="H51" s="42"/>
      <c r="I51"/>
    </row>
    <row r="52" spans="1:9">
      <c r="A52" s="5"/>
      <c r="B52" s="43"/>
      <c r="C52" s="118"/>
      <c r="D52" s="118"/>
      <c r="E52" s="99"/>
      <c r="F52" s="119"/>
      <c r="G52" s="120"/>
      <c r="H52" s="101"/>
      <c r="I52" s="12"/>
    </row>
    <row r="53" spans="1:9">
      <c r="A53" s="5"/>
      <c r="B53" s="19" t="s">
        <v>540</v>
      </c>
      <c r="C53" s="18"/>
      <c r="D53" s="18"/>
      <c r="E53" s="21"/>
      <c r="F53" s="22"/>
      <c r="G53" s="22"/>
      <c r="H53" s="23"/>
      <c r="I53" s="6"/>
    </row>
    <row r="54" spans="1:9">
      <c r="A54" s="5"/>
      <c r="B54" s="24"/>
      <c r="C54" s="25" t="s">
        <v>16</v>
      </c>
      <c r="D54" s="26" t="s">
        <v>17</v>
      </c>
      <c r="E54" s="27" t="s">
        <v>18</v>
      </c>
      <c r="F54" s="27" t="s">
        <v>19</v>
      </c>
      <c r="G54" s="27" t="s">
        <v>20</v>
      </c>
      <c r="H54" s="27" t="s">
        <v>21</v>
      </c>
      <c r="I54"/>
    </row>
    <row r="55" spans="1:9">
      <c r="A55" s="5"/>
      <c r="B55" s="28" t="s">
        <v>541</v>
      </c>
      <c r="C55" s="28" t="s">
        <v>542</v>
      </c>
      <c r="D55" s="32">
        <v>1449.2080000000001</v>
      </c>
      <c r="E55" s="31"/>
      <c r="F55" s="32"/>
      <c r="G55" s="32"/>
      <c r="H55" s="32"/>
      <c r="I55"/>
    </row>
    <row r="56" spans="1:9">
      <c r="A56" s="5"/>
      <c r="B56" s="33" t="s">
        <v>532</v>
      </c>
      <c r="C56" s="38" t="s">
        <v>542</v>
      </c>
      <c r="D56" s="37">
        <v>0</v>
      </c>
      <c r="E56" s="36"/>
      <c r="F56" s="37"/>
      <c r="G56" s="37"/>
      <c r="H56" s="37"/>
      <c r="I56"/>
    </row>
    <row r="57" spans="1:9">
      <c r="A57" s="5"/>
      <c r="B57" s="102" t="s">
        <v>533</v>
      </c>
      <c r="C57" s="38" t="s">
        <v>542</v>
      </c>
      <c r="D57" s="37">
        <v>0</v>
      </c>
      <c r="E57" s="36"/>
      <c r="F57" s="37"/>
      <c r="G57" s="37"/>
      <c r="H57" s="37"/>
      <c r="I57"/>
    </row>
    <row r="58" spans="1:9">
      <c r="A58" s="5"/>
      <c r="B58" s="102" t="s">
        <v>534</v>
      </c>
      <c r="C58" s="38" t="s">
        <v>542</v>
      </c>
      <c r="D58" s="37">
        <v>0</v>
      </c>
      <c r="E58" s="36"/>
      <c r="F58" s="37"/>
      <c r="G58" s="37"/>
      <c r="H58" s="37"/>
      <c r="I58"/>
    </row>
    <row r="59" spans="1:9">
      <c r="A59" s="5"/>
      <c r="B59" s="33" t="s">
        <v>535</v>
      </c>
      <c r="C59" s="38" t="s">
        <v>542</v>
      </c>
      <c r="D59" s="37">
        <v>1449.2080000000001</v>
      </c>
      <c r="E59" s="94"/>
      <c r="F59" s="37"/>
      <c r="G59" s="37"/>
      <c r="H59" s="37"/>
      <c r="I59"/>
    </row>
    <row r="60" spans="1:9">
      <c r="A60" s="5"/>
      <c r="B60" s="102" t="s">
        <v>533</v>
      </c>
      <c r="C60" s="38" t="s">
        <v>542</v>
      </c>
      <c r="D60" s="37">
        <v>0</v>
      </c>
      <c r="E60" s="94"/>
      <c r="F60" s="37"/>
      <c r="G60" s="37"/>
      <c r="H60" s="37"/>
      <c r="I60"/>
    </row>
    <row r="61" spans="1:9">
      <c r="A61" s="5"/>
      <c r="B61" s="102" t="s">
        <v>534</v>
      </c>
      <c r="C61" s="38" t="s">
        <v>542</v>
      </c>
      <c r="D61" s="37">
        <v>1449.2080000000001</v>
      </c>
      <c r="E61" s="94"/>
      <c r="F61" s="37"/>
      <c r="G61" s="37"/>
      <c r="H61" s="37"/>
      <c r="I61"/>
    </row>
    <row r="62" spans="1:9">
      <c r="A62" s="5"/>
      <c r="B62" s="33" t="s">
        <v>536</v>
      </c>
      <c r="C62" s="38" t="s">
        <v>542</v>
      </c>
      <c r="D62" s="37">
        <v>0</v>
      </c>
      <c r="E62" s="94"/>
      <c r="F62" s="95"/>
      <c r="G62" s="37"/>
      <c r="H62" s="37"/>
      <c r="I62"/>
    </row>
    <row r="63" spans="1:9">
      <c r="A63" s="5"/>
      <c r="B63" s="102" t="s">
        <v>533</v>
      </c>
      <c r="C63" s="38" t="s">
        <v>542</v>
      </c>
      <c r="D63" s="37">
        <v>0</v>
      </c>
      <c r="E63" s="94"/>
      <c r="F63" s="95"/>
      <c r="G63" s="37"/>
      <c r="H63" s="37"/>
      <c r="I63"/>
    </row>
    <row r="64" spans="1:9">
      <c r="A64" s="5"/>
      <c r="B64" s="102" t="s">
        <v>534</v>
      </c>
      <c r="C64" s="38" t="s">
        <v>542</v>
      </c>
      <c r="D64" s="37">
        <v>0</v>
      </c>
      <c r="E64" s="94"/>
      <c r="F64" s="95"/>
      <c r="G64" s="37"/>
      <c r="H64" s="37"/>
      <c r="I64"/>
    </row>
    <row r="65" spans="1:9">
      <c r="A65" s="5"/>
      <c r="B65" s="33" t="s">
        <v>543</v>
      </c>
      <c r="C65" s="38" t="s">
        <v>542</v>
      </c>
      <c r="D65" s="37">
        <v>0</v>
      </c>
      <c r="E65" s="94"/>
      <c r="F65" s="95"/>
      <c r="G65" s="37"/>
      <c r="H65" s="37"/>
      <c r="I65"/>
    </row>
    <row r="66" spans="1:9">
      <c r="A66" s="5"/>
      <c r="B66" s="102" t="s">
        <v>533</v>
      </c>
      <c r="C66" s="38" t="s">
        <v>542</v>
      </c>
      <c r="D66" s="37">
        <v>0</v>
      </c>
      <c r="E66" s="94"/>
      <c r="F66" s="95"/>
      <c r="G66" s="37"/>
      <c r="H66" s="37"/>
      <c r="I66"/>
    </row>
    <row r="67" spans="1:9">
      <c r="A67" s="5"/>
      <c r="B67" s="102" t="s">
        <v>534</v>
      </c>
      <c r="C67" s="38" t="s">
        <v>542</v>
      </c>
      <c r="D67" s="37">
        <v>0</v>
      </c>
      <c r="E67" s="94"/>
      <c r="F67" s="95"/>
      <c r="G67" s="37"/>
      <c r="H67" s="37"/>
      <c r="I67"/>
    </row>
    <row r="68" spans="1:9">
      <c r="A68" s="5"/>
      <c r="B68" s="102"/>
      <c r="C68" s="38"/>
      <c r="D68" s="37"/>
      <c r="E68" s="94"/>
      <c r="F68" s="95"/>
      <c r="G68" s="37"/>
      <c r="H68" s="37"/>
      <c r="I68"/>
    </row>
    <row r="69" spans="1:9">
      <c r="A69" s="5"/>
      <c r="B69" s="38" t="s">
        <v>544</v>
      </c>
      <c r="C69" s="38" t="s">
        <v>542</v>
      </c>
      <c r="D69" s="32">
        <v>1449.2080000000001</v>
      </c>
      <c r="E69" s="36"/>
      <c r="F69" s="37"/>
      <c r="G69" s="37"/>
      <c r="H69" s="37"/>
      <c r="I69"/>
    </row>
    <row r="70" spans="1:9">
      <c r="A70" s="5"/>
      <c r="B70" s="33" t="s">
        <v>532</v>
      </c>
      <c r="C70" s="38" t="s">
        <v>542</v>
      </c>
      <c r="D70" s="37">
        <v>0</v>
      </c>
      <c r="E70" s="36"/>
      <c r="F70" s="37"/>
      <c r="G70" s="37"/>
      <c r="H70" s="37"/>
      <c r="I70"/>
    </row>
    <row r="71" spans="1:9">
      <c r="A71" s="5"/>
      <c r="B71" s="102" t="s">
        <v>533</v>
      </c>
      <c r="C71" s="38" t="s">
        <v>542</v>
      </c>
      <c r="D71" s="37">
        <v>0</v>
      </c>
      <c r="E71" s="36"/>
      <c r="F71" s="37"/>
      <c r="G71" s="37"/>
      <c r="H71" s="37"/>
      <c r="I71"/>
    </row>
    <row r="72" spans="1:9">
      <c r="A72" s="5"/>
      <c r="B72" s="102" t="s">
        <v>534</v>
      </c>
      <c r="C72" s="38" t="s">
        <v>542</v>
      </c>
      <c r="D72" s="37">
        <v>0</v>
      </c>
      <c r="E72" s="36"/>
      <c r="F72" s="37"/>
      <c r="G72" s="37"/>
      <c r="H72" s="37"/>
      <c r="I72"/>
    </row>
    <row r="73" spans="1:9">
      <c r="A73" s="5"/>
      <c r="B73" s="33" t="s">
        <v>535</v>
      </c>
      <c r="C73" s="38" t="s">
        <v>542</v>
      </c>
      <c r="D73" s="37">
        <v>1449.2080000000001</v>
      </c>
      <c r="E73" s="94"/>
      <c r="F73" s="37"/>
      <c r="G73" s="37"/>
      <c r="H73" s="37"/>
      <c r="I73"/>
    </row>
    <row r="74" spans="1:9">
      <c r="A74" s="5"/>
      <c r="B74" s="102" t="s">
        <v>533</v>
      </c>
      <c r="C74" s="38" t="s">
        <v>542</v>
      </c>
      <c r="D74" s="37">
        <v>0</v>
      </c>
      <c r="E74" s="94"/>
      <c r="F74" s="37"/>
      <c r="G74" s="37"/>
      <c r="H74" s="37"/>
      <c r="I74"/>
    </row>
    <row r="75" spans="1:9">
      <c r="A75" s="5"/>
      <c r="B75" s="102" t="s">
        <v>534</v>
      </c>
      <c r="C75" s="38" t="s">
        <v>542</v>
      </c>
      <c r="D75" s="37">
        <v>1449.2080000000001</v>
      </c>
      <c r="E75" s="94"/>
      <c r="F75" s="37"/>
      <c r="G75" s="37"/>
      <c r="H75" s="37"/>
      <c r="I75"/>
    </row>
    <row r="76" spans="1:9">
      <c r="A76" s="5"/>
      <c r="B76" s="33" t="s">
        <v>536</v>
      </c>
      <c r="C76" s="38" t="s">
        <v>542</v>
      </c>
      <c r="D76" s="37">
        <v>0</v>
      </c>
      <c r="E76" s="94"/>
      <c r="F76" s="95"/>
      <c r="G76" s="37"/>
      <c r="H76" s="37"/>
      <c r="I76"/>
    </row>
    <row r="77" spans="1:9">
      <c r="A77" s="5"/>
      <c r="B77" s="102" t="s">
        <v>533</v>
      </c>
      <c r="C77" s="38" t="s">
        <v>542</v>
      </c>
      <c r="D77" s="37">
        <v>0</v>
      </c>
      <c r="E77" s="94"/>
      <c r="F77" s="95"/>
      <c r="G77" s="37"/>
      <c r="H77" s="37"/>
      <c r="I77"/>
    </row>
    <row r="78" spans="1:9">
      <c r="A78" s="5"/>
      <c r="B78" s="102" t="s">
        <v>534</v>
      </c>
      <c r="C78" s="38" t="s">
        <v>542</v>
      </c>
      <c r="D78" s="37">
        <v>0</v>
      </c>
      <c r="E78" s="94"/>
      <c r="F78" s="95"/>
      <c r="G78" s="37"/>
      <c r="H78" s="37"/>
      <c r="I78"/>
    </row>
    <row r="79" spans="1:9">
      <c r="A79" s="5"/>
      <c r="B79" s="33" t="s">
        <v>543</v>
      </c>
      <c r="C79" s="38" t="s">
        <v>542</v>
      </c>
      <c r="D79" s="37">
        <v>0</v>
      </c>
      <c r="E79" s="94"/>
      <c r="F79" s="95"/>
      <c r="G79" s="37"/>
      <c r="H79" s="37"/>
      <c r="I79"/>
    </row>
    <row r="80" spans="1:9">
      <c r="A80" s="5"/>
      <c r="B80" s="102" t="s">
        <v>533</v>
      </c>
      <c r="C80" s="38" t="s">
        <v>542</v>
      </c>
      <c r="D80" s="37">
        <v>0</v>
      </c>
      <c r="E80" s="94"/>
      <c r="F80" s="95"/>
      <c r="G80" s="37"/>
      <c r="H80" s="37"/>
      <c r="I80"/>
    </row>
    <row r="81" spans="1:9">
      <c r="A81" s="5"/>
      <c r="B81" s="181" t="s">
        <v>534</v>
      </c>
      <c r="C81" s="80" t="s">
        <v>542</v>
      </c>
      <c r="D81" s="37">
        <v>0</v>
      </c>
      <c r="E81" s="182"/>
      <c r="F81" s="183"/>
      <c r="G81" s="184"/>
      <c r="H81" s="184"/>
      <c r="I81"/>
    </row>
    <row r="82" spans="1:9">
      <c r="A82" s="5"/>
      <c r="B82" s="186"/>
      <c r="C82" s="187"/>
      <c r="D82" s="187"/>
      <c r="E82" s="188"/>
      <c r="F82" s="189"/>
      <c r="G82" s="190"/>
      <c r="H82" s="191"/>
      <c r="I82" s="12"/>
    </row>
    <row r="83" spans="1:9" ht="26.1">
      <c r="B83" s="192" t="s">
        <v>545</v>
      </c>
      <c r="C83" s="82"/>
      <c r="D83" s="277"/>
      <c r="E83" s="193"/>
      <c r="F83" s="193"/>
      <c r="G83" s="193"/>
      <c r="H83" s="193"/>
    </row>
    <row r="84" spans="1:9" ht="26.1">
      <c r="B84" s="185" t="s">
        <v>546</v>
      </c>
      <c r="C84" s="194" t="s">
        <v>542</v>
      </c>
      <c r="D84" s="238">
        <v>0</v>
      </c>
      <c r="E84" s="180"/>
      <c r="F84" s="180"/>
      <c r="G84" s="180"/>
      <c r="H84" s="180"/>
    </row>
  </sheetData>
  <phoneticPr fontId="13"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4A9C9-ADE6-4EED-991C-33853C51CAD2}">
  <sheetPr>
    <tabColor rgb="FF002060"/>
  </sheetPr>
  <dimension ref="A2:I13"/>
  <sheetViews>
    <sheetView workbookViewId="0">
      <selection activeCell="N26" sqref="N26"/>
    </sheetView>
  </sheetViews>
  <sheetFormatPr defaultRowHeight="14.45"/>
  <cols>
    <col min="1" max="1" width="3.5703125" customWidth="1"/>
    <col min="2" max="2" width="42.85546875" style="15" customWidth="1"/>
    <col min="3" max="8" width="14.28515625" style="15" customWidth="1"/>
    <col min="9" max="9" width="9.140625" style="15"/>
  </cols>
  <sheetData>
    <row r="2" spans="1:9" ht="15.6">
      <c r="B2" s="17" t="s">
        <v>13</v>
      </c>
    </row>
    <row r="3" spans="1:9">
      <c r="B3" s="18" t="s">
        <v>14</v>
      </c>
    </row>
    <row r="5" spans="1:9">
      <c r="A5" s="5"/>
      <c r="B5" s="19" t="s">
        <v>547</v>
      </c>
      <c r="C5" s="18"/>
      <c r="D5" s="18"/>
      <c r="E5" s="21"/>
      <c r="F5" s="22"/>
      <c r="G5" s="22"/>
      <c r="H5" s="23"/>
      <c r="I5" s="6"/>
    </row>
    <row r="6" spans="1:9">
      <c r="A6" s="5"/>
      <c r="B6" s="24"/>
      <c r="C6" s="25" t="s">
        <v>16</v>
      </c>
      <c r="D6" s="26" t="s">
        <v>17</v>
      </c>
      <c r="E6" s="27" t="s">
        <v>18</v>
      </c>
      <c r="F6" s="27" t="s">
        <v>19</v>
      </c>
      <c r="G6" s="27" t="s">
        <v>20</v>
      </c>
      <c r="H6" s="27" t="s">
        <v>21</v>
      </c>
      <c r="I6"/>
    </row>
    <row r="7" spans="1:9">
      <c r="A7" s="5"/>
      <c r="B7" s="28" t="s">
        <v>548</v>
      </c>
      <c r="C7" s="28"/>
      <c r="D7" s="84"/>
      <c r="E7" s="114"/>
      <c r="F7" s="32"/>
      <c r="G7" s="32"/>
      <c r="H7" s="32"/>
      <c r="I7"/>
    </row>
    <row r="8" spans="1:9">
      <c r="A8" s="5"/>
      <c r="B8" s="33" t="s">
        <v>412</v>
      </c>
      <c r="C8" s="38" t="s">
        <v>84</v>
      </c>
      <c r="D8" s="92">
        <v>1</v>
      </c>
      <c r="E8" s="92">
        <v>1</v>
      </c>
      <c r="F8" s="92">
        <v>1</v>
      </c>
      <c r="G8" s="37"/>
      <c r="H8" s="37"/>
      <c r="I8"/>
    </row>
    <row r="9" spans="1:9">
      <c r="A9" s="5"/>
      <c r="B9" s="96" t="s">
        <v>413</v>
      </c>
      <c r="C9" s="39" t="s">
        <v>84</v>
      </c>
      <c r="D9" s="41">
        <v>1</v>
      </c>
      <c r="E9" s="41">
        <v>1</v>
      </c>
      <c r="F9" s="41">
        <v>1</v>
      </c>
      <c r="G9" s="42"/>
      <c r="H9" s="42"/>
      <c r="I9"/>
    </row>
    <row r="10" spans="1:9">
      <c r="A10" s="5"/>
      <c r="B10" s="14"/>
      <c r="C10" s="9"/>
      <c r="D10" s="9"/>
      <c r="E10" s="9"/>
      <c r="F10" s="9"/>
      <c r="G10" s="9"/>
      <c r="H10" s="10"/>
      <c r="I10" s="10"/>
    </row>
    <row r="11" spans="1:9">
      <c r="A11" s="5"/>
      <c r="B11" s="19" t="s">
        <v>549</v>
      </c>
      <c r="C11" s="18"/>
      <c r="D11" s="18"/>
      <c r="E11" s="21"/>
      <c r="F11" s="22"/>
      <c r="G11" s="22"/>
      <c r="H11" s="23"/>
      <c r="I11" s="6"/>
    </row>
    <row r="12" spans="1:9">
      <c r="A12" s="5"/>
      <c r="B12" s="24"/>
      <c r="C12" s="25" t="s">
        <v>16</v>
      </c>
      <c r="D12" s="26" t="s">
        <v>17</v>
      </c>
      <c r="E12" s="27" t="s">
        <v>18</v>
      </c>
      <c r="F12" s="27" t="s">
        <v>19</v>
      </c>
      <c r="G12" s="27" t="s">
        <v>20</v>
      </c>
      <c r="H12" s="27" t="s">
        <v>21</v>
      </c>
      <c r="I12"/>
    </row>
    <row r="13" spans="1:9" ht="26.1">
      <c r="A13" s="5"/>
      <c r="B13" s="113" t="s">
        <v>550</v>
      </c>
      <c r="C13" s="195" t="s">
        <v>551</v>
      </c>
      <c r="D13" s="108">
        <v>0</v>
      </c>
      <c r="E13" s="196"/>
      <c r="F13" s="108"/>
      <c r="G13" s="108"/>
      <c r="H13" s="108"/>
      <c r="I13"/>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6E087-B9B1-411C-8367-ECFFE0952866}">
  <sheetPr>
    <tabColor rgb="FF002060"/>
  </sheetPr>
  <dimension ref="A2:I25"/>
  <sheetViews>
    <sheetView topLeftCell="A13" workbookViewId="0">
      <selection activeCell="D6" sqref="D6"/>
    </sheetView>
  </sheetViews>
  <sheetFormatPr defaultRowHeight="14.45"/>
  <cols>
    <col min="1" max="1" width="3.5703125" customWidth="1"/>
    <col min="2" max="2" width="42.85546875" style="174" customWidth="1"/>
    <col min="3" max="8" width="14.28515625" style="174" customWidth="1"/>
    <col min="9" max="9" width="9.140625" style="15"/>
  </cols>
  <sheetData>
    <row r="2" spans="1:9" ht="15.6">
      <c r="B2" s="17" t="s">
        <v>13</v>
      </c>
    </row>
    <row r="3" spans="1:9">
      <c r="B3" s="18" t="s">
        <v>14</v>
      </c>
    </row>
    <row r="5" spans="1:9">
      <c r="A5" s="5"/>
      <c r="B5" s="19" t="s">
        <v>552</v>
      </c>
      <c r="C5" s="18"/>
      <c r="D5" s="18"/>
      <c r="E5" s="21"/>
      <c r="F5" s="22"/>
      <c r="G5" s="22"/>
      <c r="H5" s="23"/>
      <c r="I5" s="6"/>
    </row>
    <row r="6" spans="1:9">
      <c r="A6" s="5"/>
      <c r="B6" s="24"/>
      <c r="C6" s="25" t="s">
        <v>16</v>
      </c>
      <c r="D6" s="26" t="s">
        <v>17</v>
      </c>
      <c r="E6" s="27" t="s">
        <v>18</v>
      </c>
      <c r="F6" s="27" t="s">
        <v>19</v>
      </c>
      <c r="G6" s="27" t="s">
        <v>20</v>
      </c>
      <c r="H6" s="27" t="s">
        <v>21</v>
      </c>
      <c r="I6"/>
    </row>
    <row r="7" spans="1:9">
      <c r="A7" s="5"/>
      <c r="B7" s="28" t="s">
        <v>553</v>
      </c>
      <c r="C7" s="28" t="s">
        <v>92</v>
      </c>
      <c r="D7" s="32">
        <v>0</v>
      </c>
      <c r="E7" s="125">
        <v>0</v>
      </c>
      <c r="F7" s="126">
        <v>0</v>
      </c>
      <c r="G7" s="32"/>
      <c r="H7" s="32"/>
      <c r="I7"/>
    </row>
    <row r="8" spans="1:9">
      <c r="A8" s="5"/>
      <c r="B8" s="122" t="s">
        <v>554</v>
      </c>
      <c r="C8" s="39" t="s">
        <v>92</v>
      </c>
      <c r="D8" s="42">
        <v>0</v>
      </c>
      <c r="E8" s="155">
        <v>0</v>
      </c>
      <c r="F8" s="155">
        <v>0</v>
      </c>
      <c r="G8" s="42"/>
      <c r="H8" s="42"/>
      <c r="I8"/>
    </row>
    <row r="9" spans="1:9">
      <c r="A9" s="5"/>
      <c r="B9" s="43"/>
      <c r="C9" s="44"/>
      <c r="D9" s="44"/>
      <c r="E9" s="44"/>
      <c r="F9" s="44"/>
      <c r="G9" s="44"/>
      <c r="H9" s="45"/>
      <c r="I9" s="10"/>
    </row>
    <row r="10" spans="1:9">
      <c r="A10" s="5"/>
      <c r="B10" s="24"/>
      <c r="C10" s="25" t="s">
        <v>16</v>
      </c>
      <c r="D10" s="26" t="s">
        <v>17</v>
      </c>
      <c r="E10" s="27" t="s">
        <v>18</v>
      </c>
      <c r="F10" s="27" t="s">
        <v>19</v>
      </c>
      <c r="G10" s="27" t="s">
        <v>20</v>
      </c>
      <c r="H10" s="27" t="s">
        <v>21</v>
      </c>
      <c r="I10"/>
    </row>
    <row r="11" spans="1:9" ht="39">
      <c r="A11" s="5"/>
      <c r="B11" s="113" t="s">
        <v>555</v>
      </c>
      <c r="C11" s="107" t="s">
        <v>556</v>
      </c>
      <c r="D11" s="240">
        <v>1</v>
      </c>
      <c r="E11" s="128"/>
      <c r="F11" s="129"/>
      <c r="G11" s="108"/>
      <c r="H11" s="108"/>
      <c r="I11"/>
    </row>
    <row r="12" spans="1:9">
      <c r="A12" s="5"/>
      <c r="B12" s="43"/>
      <c r="C12" s="44"/>
      <c r="D12" s="44"/>
      <c r="E12" s="44"/>
      <c r="F12" s="44"/>
      <c r="G12" s="44"/>
      <c r="H12" s="45"/>
      <c r="I12" s="10"/>
    </row>
    <row r="13" spans="1:9">
      <c r="A13" s="5"/>
      <c r="B13" s="24"/>
      <c r="C13" s="25" t="s">
        <v>16</v>
      </c>
      <c r="D13" s="26" t="s">
        <v>17</v>
      </c>
      <c r="E13" s="27" t="s">
        <v>18</v>
      </c>
      <c r="F13" s="27" t="s">
        <v>19</v>
      </c>
      <c r="G13" s="27" t="s">
        <v>20</v>
      </c>
      <c r="H13" s="27" t="s">
        <v>21</v>
      </c>
      <c r="I13"/>
    </row>
    <row r="14" spans="1:9">
      <c r="A14" s="5"/>
      <c r="B14" s="28" t="s">
        <v>557</v>
      </c>
      <c r="C14" s="28" t="s">
        <v>558</v>
      </c>
      <c r="D14" s="32">
        <v>0</v>
      </c>
      <c r="E14" s="125"/>
      <c r="F14" s="126"/>
      <c r="G14" s="32"/>
      <c r="H14" s="32"/>
      <c r="I14"/>
    </row>
    <row r="15" spans="1:9">
      <c r="A15" s="5"/>
      <c r="B15" s="106" t="s">
        <v>559</v>
      </c>
      <c r="C15" s="38" t="s">
        <v>558</v>
      </c>
      <c r="D15" s="37">
        <v>0</v>
      </c>
      <c r="E15" s="130"/>
      <c r="F15" s="131"/>
      <c r="G15" s="37"/>
      <c r="H15" s="37"/>
      <c r="I15"/>
    </row>
    <row r="16" spans="1:9" ht="27.75" customHeight="1">
      <c r="A16" s="5"/>
      <c r="B16" s="90" t="s">
        <v>560</v>
      </c>
      <c r="C16" s="39" t="s">
        <v>558</v>
      </c>
      <c r="D16" s="107">
        <v>0</v>
      </c>
      <c r="E16" s="127"/>
      <c r="F16" s="127"/>
      <c r="G16" s="42"/>
      <c r="H16" s="42"/>
      <c r="I16"/>
    </row>
    <row r="17" spans="1:9">
      <c r="A17" s="5"/>
      <c r="B17" s="132"/>
      <c r="C17" s="43"/>
      <c r="D17" s="99"/>
      <c r="E17" s="133"/>
      <c r="F17" s="133"/>
      <c r="G17" s="101"/>
      <c r="H17" s="101"/>
      <c r="I17"/>
    </row>
    <row r="18" spans="1:9">
      <c r="B18" s="19" t="s">
        <v>561</v>
      </c>
      <c r="C18" s="18"/>
      <c r="D18" s="18"/>
      <c r="E18" s="21"/>
      <c r="F18" s="22"/>
      <c r="G18" s="22"/>
      <c r="H18" s="23"/>
    </row>
    <row r="19" spans="1:9">
      <c r="B19" s="24"/>
      <c r="C19" s="25" t="s">
        <v>16</v>
      </c>
      <c r="D19" s="26" t="s">
        <v>17</v>
      </c>
      <c r="E19" s="27" t="s">
        <v>18</v>
      </c>
      <c r="F19" s="27" t="s">
        <v>19</v>
      </c>
      <c r="G19" s="27" t="s">
        <v>20</v>
      </c>
      <c r="H19" s="27" t="s">
        <v>21</v>
      </c>
    </row>
    <row r="20" spans="1:9" ht="26.1">
      <c r="B20" s="113" t="s">
        <v>562</v>
      </c>
      <c r="C20" s="107" t="s">
        <v>563</v>
      </c>
      <c r="D20" s="239">
        <v>0</v>
      </c>
      <c r="E20" s="134"/>
      <c r="F20" s="135"/>
      <c r="G20" s="136"/>
      <c r="H20" s="136"/>
    </row>
    <row r="22" spans="1:9">
      <c r="B22" s="19" t="s">
        <v>564</v>
      </c>
      <c r="C22" s="15"/>
      <c r="D22" s="15"/>
      <c r="E22" s="15"/>
      <c r="F22" s="15"/>
      <c r="G22" s="15"/>
      <c r="H22" s="15"/>
    </row>
    <row r="23" spans="1:9">
      <c r="B23" s="25" t="s">
        <v>565</v>
      </c>
      <c r="C23" s="25" t="s">
        <v>16</v>
      </c>
      <c r="D23" s="26" t="s">
        <v>17</v>
      </c>
      <c r="E23" s="27" t="s">
        <v>18</v>
      </c>
      <c r="F23" s="27" t="s">
        <v>19</v>
      </c>
      <c r="G23" s="27" t="s">
        <v>20</v>
      </c>
      <c r="H23" s="27" t="s">
        <v>21</v>
      </c>
    </row>
    <row r="24" spans="1:9">
      <c r="B24" s="195" t="s">
        <v>566</v>
      </c>
      <c r="C24" s="107"/>
      <c r="D24" s="202">
        <v>3150000</v>
      </c>
      <c r="E24" s="202">
        <v>957</v>
      </c>
      <c r="F24" s="201"/>
      <c r="G24" s="136"/>
      <c r="H24" s="136"/>
    </row>
    <row r="25" spans="1:9">
      <c r="B25" s="15"/>
      <c r="C25" s="15"/>
      <c r="D25" s="15"/>
      <c r="E25" s="15"/>
      <c r="F25" s="15"/>
      <c r="G25" s="15"/>
      <c r="H25" s="15"/>
    </row>
  </sheetData>
  <phoneticPr fontId="13"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89A68-AFFF-422B-8B01-57552059A142}">
  <sheetPr>
    <tabColor rgb="FFFFC000"/>
  </sheetPr>
  <dimension ref="A2:I55"/>
  <sheetViews>
    <sheetView topLeftCell="A47" workbookViewId="0">
      <selection activeCell="K55" sqref="K55"/>
    </sheetView>
  </sheetViews>
  <sheetFormatPr defaultRowHeight="14.45"/>
  <cols>
    <col min="1" max="1" width="3.5703125" customWidth="1"/>
    <col min="2" max="2" width="42.85546875" style="174" customWidth="1"/>
    <col min="3" max="8" width="14.28515625" style="174" customWidth="1"/>
    <col min="9" max="9" width="9.140625" style="15"/>
  </cols>
  <sheetData>
    <row r="2" spans="2:8" ht="15.6">
      <c r="B2" s="17" t="s">
        <v>13</v>
      </c>
    </row>
    <row r="3" spans="2:8">
      <c r="B3" s="18" t="s">
        <v>14</v>
      </c>
    </row>
    <row r="5" spans="2:8">
      <c r="B5" s="19" t="s">
        <v>567</v>
      </c>
      <c r="C5" s="18"/>
      <c r="D5" s="18"/>
      <c r="E5" s="21"/>
      <c r="F5" s="22"/>
      <c r="G5" s="22"/>
      <c r="H5" s="23"/>
    </row>
    <row r="6" spans="2:8">
      <c r="B6" s="24"/>
      <c r="C6" s="25" t="s">
        <v>16</v>
      </c>
      <c r="D6" s="26" t="s">
        <v>17</v>
      </c>
      <c r="E6" s="27" t="s">
        <v>18</v>
      </c>
      <c r="F6" s="27" t="s">
        <v>19</v>
      </c>
      <c r="G6" s="27" t="s">
        <v>20</v>
      </c>
      <c r="H6" s="27" t="s">
        <v>21</v>
      </c>
    </row>
    <row r="7" spans="2:8">
      <c r="B7" s="28" t="s">
        <v>568</v>
      </c>
      <c r="C7" s="28"/>
      <c r="D7" s="30"/>
      <c r="E7" s="137"/>
      <c r="F7" s="138"/>
      <c r="G7" s="48"/>
      <c r="H7" s="48"/>
    </row>
    <row r="8" spans="2:8">
      <c r="B8" s="33" t="s">
        <v>569</v>
      </c>
      <c r="C8" s="38" t="s">
        <v>570</v>
      </c>
      <c r="D8" s="241">
        <v>0.66700000000000004</v>
      </c>
      <c r="E8" s="139">
        <f>1-E9</f>
        <v>0.66700000000000004</v>
      </c>
      <c r="F8" s="139">
        <f>1-F9</f>
        <v>0.6</v>
      </c>
      <c r="G8" s="51"/>
      <c r="H8" s="51"/>
    </row>
    <row r="9" spans="2:8">
      <c r="B9" s="33" t="s">
        <v>571</v>
      </c>
      <c r="C9" s="38" t="s">
        <v>570</v>
      </c>
      <c r="D9" s="241">
        <v>0.33300000000000002</v>
      </c>
      <c r="E9" s="140">
        <v>0.33300000000000002</v>
      </c>
      <c r="F9" s="140">
        <v>0.4</v>
      </c>
      <c r="G9" s="51"/>
      <c r="H9" s="51"/>
    </row>
    <row r="10" spans="2:8">
      <c r="B10" s="38" t="s">
        <v>572</v>
      </c>
      <c r="C10" s="38"/>
      <c r="D10" s="35"/>
      <c r="E10" s="139"/>
      <c r="F10" s="140"/>
      <c r="G10" s="51"/>
      <c r="H10" s="51"/>
    </row>
    <row r="11" spans="2:8">
      <c r="B11" s="33" t="s">
        <v>573</v>
      </c>
      <c r="C11" s="38" t="s">
        <v>570</v>
      </c>
      <c r="D11" s="241">
        <v>0</v>
      </c>
      <c r="E11" s="139"/>
      <c r="F11" s="140"/>
      <c r="G11" s="51"/>
      <c r="H11" s="51"/>
    </row>
    <row r="12" spans="2:8">
      <c r="B12" s="33" t="s">
        <v>574</v>
      </c>
      <c r="C12" s="38" t="s">
        <v>570</v>
      </c>
      <c r="D12" s="241">
        <v>0.33300000000000002</v>
      </c>
      <c r="E12" s="139"/>
      <c r="F12" s="140"/>
      <c r="G12" s="51"/>
      <c r="H12" s="51"/>
    </row>
    <row r="13" spans="2:8">
      <c r="B13" s="96" t="s">
        <v>575</v>
      </c>
      <c r="C13" s="39" t="s">
        <v>570</v>
      </c>
      <c r="D13" s="242">
        <v>0.66600000000000004</v>
      </c>
      <c r="E13" s="141"/>
      <c r="F13" s="142"/>
      <c r="G13" s="53"/>
      <c r="H13" s="53"/>
    </row>
    <row r="14" spans="2:8">
      <c r="B14" s="98"/>
      <c r="C14" s="55"/>
      <c r="D14" s="99"/>
      <c r="E14" s="143"/>
      <c r="F14" s="144"/>
      <c r="G14" s="145"/>
      <c r="H14" s="145"/>
    </row>
    <row r="15" spans="2:8">
      <c r="B15" s="19" t="s">
        <v>576</v>
      </c>
      <c r="C15" s="18"/>
      <c r="D15" s="18"/>
      <c r="E15" s="21"/>
      <c r="F15" s="22"/>
      <c r="G15" s="22"/>
      <c r="H15" s="23"/>
    </row>
    <row r="16" spans="2:8">
      <c r="B16" s="24"/>
      <c r="C16" s="25" t="s">
        <v>16</v>
      </c>
      <c r="D16" s="26" t="s">
        <v>17</v>
      </c>
      <c r="E16" s="27" t="s">
        <v>18</v>
      </c>
      <c r="F16" s="27" t="s">
        <v>19</v>
      </c>
      <c r="G16" s="27" t="s">
        <v>20</v>
      </c>
      <c r="H16" s="27" t="s">
        <v>21</v>
      </c>
    </row>
    <row r="17" spans="1:9">
      <c r="B17" s="28" t="s">
        <v>568</v>
      </c>
      <c r="C17" s="28"/>
      <c r="D17" s="30"/>
      <c r="E17" s="137"/>
      <c r="F17" s="138"/>
      <c r="G17" s="48"/>
      <c r="H17" s="48"/>
    </row>
    <row r="18" spans="1:9">
      <c r="B18" s="33" t="s">
        <v>569</v>
      </c>
      <c r="C18" s="38" t="s">
        <v>570</v>
      </c>
      <c r="D18" s="241">
        <v>0.65249999999999997</v>
      </c>
      <c r="E18" s="139">
        <f>1-E19</f>
        <v>0.59799999999999998</v>
      </c>
      <c r="F18" s="139">
        <f>1-F19</f>
        <v>0.56000000000000005</v>
      </c>
      <c r="G18" s="51"/>
      <c r="H18" s="51"/>
    </row>
    <row r="19" spans="1:9">
      <c r="B19" s="33" t="s">
        <v>571</v>
      </c>
      <c r="C19" s="38" t="s">
        <v>570</v>
      </c>
      <c r="D19" s="241">
        <v>0.34749999999999998</v>
      </c>
      <c r="E19" s="140">
        <v>0.40200000000000002</v>
      </c>
      <c r="F19" s="139">
        <v>0.44</v>
      </c>
      <c r="G19" s="51"/>
      <c r="H19" s="51"/>
    </row>
    <row r="20" spans="1:9">
      <c r="B20" s="38" t="s">
        <v>572</v>
      </c>
      <c r="C20" s="38"/>
      <c r="D20" s="35"/>
      <c r="E20" s="139"/>
      <c r="F20" s="140"/>
      <c r="G20" s="51"/>
      <c r="H20" s="51"/>
    </row>
    <row r="21" spans="1:9">
      <c r="B21" s="33" t="s">
        <v>573</v>
      </c>
      <c r="C21" s="38" t="s">
        <v>570</v>
      </c>
      <c r="D21" s="241">
        <v>0.3</v>
      </c>
      <c r="E21" s="139"/>
      <c r="F21" s="140">
        <v>0.14299999999999999</v>
      </c>
      <c r="G21" s="51"/>
      <c r="H21" s="51"/>
    </row>
    <row r="22" spans="1:9">
      <c r="B22" s="33" t="s">
        <v>574</v>
      </c>
      <c r="C22" s="38" t="s">
        <v>570</v>
      </c>
      <c r="D22" s="241">
        <v>0.56100000000000005</v>
      </c>
      <c r="E22" s="139"/>
      <c r="F22" s="140">
        <v>0.74299999999999999</v>
      </c>
      <c r="G22" s="51"/>
      <c r="H22" s="51"/>
    </row>
    <row r="23" spans="1:9">
      <c r="B23" s="197" t="s">
        <v>575</v>
      </c>
      <c r="C23" s="80" t="s">
        <v>570</v>
      </c>
      <c r="D23" s="241">
        <v>0.13900000000000001</v>
      </c>
      <c r="E23" s="198"/>
      <c r="F23" s="199">
        <v>0.114</v>
      </c>
      <c r="G23" s="200"/>
      <c r="H23" s="200"/>
    </row>
    <row r="24" spans="1:9">
      <c r="B24" s="33"/>
      <c r="C24" s="38"/>
      <c r="D24" s="35"/>
      <c r="E24" s="139"/>
      <c r="F24" s="140"/>
      <c r="G24" s="51"/>
      <c r="H24" s="51"/>
    </row>
    <row r="25" spans="1:9">
      <c r="B25" s="195" t="s">
        <v>577</v>
      </c>
      <c r="C25" s="107"/>
      <c r="D25" s="243">
        <v>6.2E-2</v>
      </c>
      <c r="E25" s="134">
        <v>6.0999999999999999E-2</v>
      </c>
      <c r="F25" s="135">
        <v>0.05</v>
      </c>
      <c r="G25" s="136"/>
      <c r="H25" s="136"/>
    </row>
    <row r="26" spans="1:9">
      <c r="A26" s="5"/>
      <c r="B26" s="43"/>
      <c r="C26" s="44"/>
      <c r="D26" s="44"/>
      <c r="E26" s="44"/>
      <c r="F26" s="44"/>
      <c r="G26" s="44"/>
      <c r="H26" s="45"/>
      <c r="I26" s="10"/>
    </row>
    <row r="27" spans="1:9">
      <c r="A27" s="5"/>
      <c r="B27" s="19" t="s">
        <v>578</v>
      </c>
      <c r="C27" s="18"/>
      <c r="D27" s="18"/>
      <c r="E27" s="21"/>
      <c r="F27" s="22"/>
      <c r="G27" s="22"/>
      <c r="H27" s="23"/>
      <c r="I27" s="6"/>
    </row>
    <row r="28" spans="1:9">
      <c r="A28" s="5"/>
      <c r="B28" s="24"/>
      <c r="C28" s="25" t="s">
        <v>16</v>
      </c>
      <c r="D28" s="26" t="s">
        <v>17</v>
      </c>
      <c r="E28" s="27" t="s">
        <v>18</v>
      </c>
      <c r="F28" s="27" t="s">
        <v>19</v>
      </c>
      <c r="G28" s="27" t="s">
        <v>20</v>
      </c>
      <c r="H28" s="27" t="s">
        <v>21</v>
      </c>
      <c r="I28"/>
    </row>
    <row r="29" spans="1:9">
      <c r="A29" s="5"/>
      <c r="B29" s="28" t="s">
        <v>579</v>
      </c>
      <c r="C29" s="28" t="s">
        <v>580</v>
      </c>
      <c r="D29" s="30"/>
      <c r="E29" s="137"/>
      <c r="F29" s="138"/>
      <c r="G29" s="48"/>
      <c r="H29" s="48"/>
      <c r="I29"/>
    </row>
    <row r="30" spans="1:9">
      <c r="A30" s="5"/>
      <c r="B30" s="33" t="s">
        <v>581</v>
      </c>
      <c r="C30" s="38" t="s">
        <v>580</v>
      </c>
      <c r="D30" s="244">
        <v>0.1</v>
      </c>
      <c r="E30" s="139"/>
      <c r="F30" s="140"/>
      <c r="G30" s="51"/>
      <c r="H30" s="51"/>
      <c r="I30"/>
    </row>
    <row r="31" spans="1:9">
      <c r="A31" s="5"/>
      <c r="B31" s="33" t="s">
        <v>582</v>
      </c>
      <c r="C31" s="38" t="s">
        <v>580</v>
      </c>
      <c r="D31" s="244">
        <v>0.1018</v>
      </c>
      <c r="E31" s="139"/>
      <c r="F31" s="140"/>
      <c r="G31" s="51"/>
      <c r="H31" s="51"/>
      <c r="I31"/>
    </row>
    <row r="32" spans="1:9">
      <c r="A32" s="5"/>
      <c r="B32" s="38" t="s">
        <v>583</v>
      </c>
      <c r="C32" s="38" t="s">
        <v>580</v>
      </c>
      <c r="D32" s="86"/>
      <c r="E32" s="139"/>
      <c r="F32" s="140"/>
      <c r="G32" s="51"/>
      <c r="H32" s="51"/>
      <c r="I32"/>
    </row>
    <row r="33" spans="1:9">
      <c r="A33" s="5"/>
      <c r="B33" s="33" t="s">
        <v>581</v>
      </c>
      <c r="C33" s="38" t="s">
        <v>580</v>
      </c>
      <c r="D33" s="244" t="s">
        <v>466</v>
      </c>
      <c r="E33" s="146"/>
      <c r="F33" s="146"/>
      <c r="G33" s="146"/>
      <c r="H33" s="147"/>
      <c r="I33" s="10"/>
    </row>
    <row r="34" spans="1:9">
      <c r="A34" s="5"/>
      <c r="B34" s="96" t="s">
        <v>582</v>
      </c>
      <c r="C34" s="39" t="s">
        <v>580</v>
      </c>
      <c r="D34" s="231" t="s">
        <v>466</v>
      </c>
      <c r="E34" s="148"/>
      <c r="F34" s="148"/>
      <c r="G34" s="148"/>
      <c r="H34" s="149"/>
      <c r="I34" s="10"/>
    </row>
    <row r="35" spans="1:9">
      <c r="A35" s="5"/>
      <c r="B35" s="98"/>
      <c r="C35" s="55"/>
      <c r="D35" s="44"/>
      <c r="E35" s="44"/>
      <c r="F35" s="44"/>
      <c r="G35" s="44"/>
      <c r="H35" s="45"/>
      <c r="I35" s="10"/>
    </row>
    <row r="36" spans="1:9">
      <c r="B36" s="19" t="s">
        <v>584</v>
      </c>
      <c r="C36" s="18"/>
      <c r="D36" s="18"/>
      <c r="E36" s="21"/>
      <c r="F36" s="22"/>
      <c r="G36" s="22"/>
      <c r="H36" s="23"/>
    </row>
    <row r="37" spans="1:9">
      <c r="B37" s="24"/>
      <c r="C37" s="25" t="s">
        <v>16</v>
      </c>
      <c r="D37" s="26" t="s">
        <v>17</v>
      </c>
      <c r="E37" s="27" t="s">
        <v>18</v>
      </c>
      <c r="F37" s="27" t="s">
        <v>19</v>
      </c>
      <c r="G37" s="27" t="s">
        <v>20</v>
      </c>
      <c r="H37" s="27" t="s">
        <v>21</v>
      </c>
    </row>
    <row r="38" spans="1:9" ht="26.1">
      <c r="B38" s="71" t="s">
        <v>585</v>
      </c>
      <c r="C38" s="71" t="s">
        <v>586</v>
      </c>
      <c r="D38" s="126">
        <v>203</v>
      </c>
      <c r="E38" s="150"/>
      <c r="F38" s="126">
        <v>70</v>
      </c>
      <c r="G38" s="151"/>
      <c r="H38" s="151"/>
    </row>
    <row r="39" spans="1:9" ht="26.1">
      <c r="B39" s="33" t="s">
        <v>587</v>
      </c>
      <c r="C39" s="73" t="s">
        <v>586</v>
      </c>
      <c r="D39" s="131">
        <v>132</v>
      </c>
      <c r="E39" s="152"/>
      <c r="F39" s="131">
        <v>40</v>
      </c>
      <c r="G39" s="153"/>
      <c r="H39" s="153"/>
    </row>
    <row r="40" spans="1:9" ht="26.1">
      <c r="B40" s="33" t="s">
        <v>588</v>
      </c>
      <c r="C40" s="73" t="s">
        <v>586</v>
      </c>
      <c r="D40" s="131">
        <v>71</v>
      </c>
      <c r="E40" s="152"/>
      <c r="F40" s="131">
        <v>30</v>
      </c>
      <c r="G40" s="153"/>
      <c r="H40" s="153"/>
    </row>
    <row r="41" spans="1:9" ht="26.1">
      <c r="B41" s="38" t="s">
        <v>589</v>
      </c>
      <c r="C41" s="73" t="s">
        <v>586</v>
      </c>
      <c r="D41" s="131">
        <v>5</v>
      </c>
      <c r="E41" s="152"/>
      <c r="F41" s="131">
        <v>6</v>
      </c>
      <c r="G41" s="153"/>
      <c r="H41" s="153"/>
    </row>
    <row r="42" spans="1:9" ht="26.1">
      <c r="B42" s="33" t="s">
        <v>587</v>
      </c>
      <c r="C42" s="73" t="s">
        <v>586</v>
      </c>
      <c r="D42" s="131">
        <v>1</v>
      </c>
      <c r="E42" s="152"/>
      <c r="F42" s="131">
        <v>1</v>
      </c>
      <c r="G42" s="153"/>
      <c r="H42" s="153"/>
    </row>
    <row r="43" spans="1:9" ht="26.1">
      <c r="B43" s="33" t="s">
        <v>588</v>
      </c>
      <c r="C43" s="73" t="s">
        <v>586</v>
      </c>
      <c r="D43" s="131">
        <v>4</v>
      </c>
      <c r="E43" s="152"/>
      <c r="F43" s="131">
        <v>5</v>
      </c>
      <c r="G43" s="153"/>
      <c r="H43" s="153"/>
    </row>
    <row r="44" spans="1:9" ht="26.1">
      <c r="B44" s="73" t="s">
        <v>590</v>
      </c>
      <c r="C44" s="73" t="s">
        <v>586</v>
      </c>
      <c r="D44" s="131">
        <v>1</v>
      </c>
      <c r="E44" s="152"/>
      <c r="F44" s="131">
        <v>6</v>
      </c>
      <c r="G44" s="153"/>
      <c r="H44" s="153"/>
    </row>
    <row r="45" spans="1:9" ht="26.1">
      <c r="B45" s="33" t="s">
        <v>587</v>
      </c>
      <c r="C45" s="73" t="s">
        <v>586</v>
      </c>
      <c r="D45" s="131">
        <v>1</v>
      </c>
      <c r="E45" s="152"/>
      <c r="F45" s="131">
        <v>1</v>
      </c>
      <c r="G45" s="153"/>
      <c r="H45" s="153"/>
    </row>
    <row r="46" spans="1:9" ht="26.1">
      <c r="B46" s="33" t="s">
        <v>588</v>
      </c>
      <c r="C46" s="73" t="s">
        <v>586</v>
      </c>
      <c r="D46" s="131">
        <v>0</v>
      </c>
      <c r="E46" s="152"/>
      <c r="F46" s="131">
        <v>5</v>
      </c>
      <c r="G46" s="153"/>
      <c r="H46" s="153"/>
    </row>
    <row r="47" spans="1:9" ht="39">
      <c r="B47" s="73" t="s">
        <v>591</v>
      </c>
      <c r="C47" s="73" t="s">
        <v>586</v>
      </c>
      <c r="D47" s="131">
        <v>1</v>
      </c>
      <c r="E47" s="152"/>
      <c r="F47" s="131">
        <v>0</v>
      </c>
      <c r="G47" s="153"/>
      <c r="H47" s="153"/>
    </row>
    <row r="48" spans="1:9" ht="26.1">
      <c r="B48" s="33" t="s">
        <v>587</v>
      </c>
      <c r="C48" s="73" t="s">
        <v>586</v>
      </c>
      <c r="D48" s="131">
        <v>1</v>
      </c>
      <c r="E48" s="152"/>
      <c r="F48" s="131">
        <v>0</v>
      </c>
      <c r="G48" s="153"/>
      <c r="H48" s="153"/>
    </row>
    <row r="49" spans="2:8" ht="26.1">
      <c r="B49" s="33" t="s">
        <v>588</v>
      </c>
      <c r="C49" s="73" t="s">
        <v>586</v>
      </c>
      <c r="D49" s="131">
        <v>0</v>
      </c>
      <c r="E49" s="152"/>
      <c r="F49" s="131">
        <v>0</v>
      </c>
      <c r="G49" s="153"/>
      <c r="H49" s="153"/>
    </row>
    <row r="50" spans="2:8" ht="26.1">
      <c r="B50" s="73" t="s">
        <v>592</v>
      </c>
      <c r="C50" s="73" t="s">
        <v>586</v>
      </c>
      <c r="D50" s="131" t="s">
        <v>593</v>
      </c>
      <c r="E50" s="139"/>
      <c r="F50" s="140"/>
      <c r="G50" s="51"/>
      <c r="H50" s="51"/>
    </row>
    <row r="51" spans="2:8" ht="26.1">
      <c r="B51" s="33" t="s">
        <v>569</v>
      </c>
      <c r="C51" s="73" t="s">
        <v>586</v>
      </c>
      <c r="D51" s="131" t="s">
        <v>593</v>
      </c>
      <c r="E51" s="139"/>
      <c r="F51" s="140"/>
      <c r="G51" s="51"/>
      <c r="H51" s="51"/>
    </row>
    <row r="52" spans="2:8" ht="26.1">
      <c r="B52" s="33" t="s">
        <v>571</v>
      </c>
      <c r="C52" s="73" t="s">
        <v>586</v>
      </c>
      <c r="D52" s="131" t="s">
        <v>593</v>
      </c>
      <c r="E52" s="139"/>
      <c r="F52" s="140"/>
      <c r="G52" s="51"/>
      <c r="H52" s="51"/>
    </row>
    <row r="53" spans="2:8" ht="26.1">
      <c r="B53" s="73" t="s">
        <v>594</v>
      </c>
      <c r="C53" s="73" t="s">
        <v>586</v>
      </c>
      <c r="D53" s="131" t="s">
        <v>172</v>
      </c>
      <c r="E53" s="139"/>
      <c r="F53" s="140"/>
      <c r="G53" s="51"/>
      <c r="H53" s="51"/>
    </row>
    <row r="54" spans="2:8" ht="26.1">
      <c r="B54" s="33" t="s">
        <v>569</v>
      </c>
      <c r="C54" s="73" t="s">
        <v>586</v>
      </c>
      <c r="D54" s="131" t="s">
        <v>172</v>
      </c>
      <c r="E54" s="139"/>
      <c r="F54" s="140"/>
      <c r="G54" s="51"/>
      <c r="H54" s="51"/>
    </row>
    <row r="55" spans="2:8" ht="26.1">
      <c r="B55" s="96" t="s">
        <v>571</v>
      </c>
      <c r="C55" s="90" t="s">
        <v>586</v>
      </c>
      <c r="D55" s="245" t="s">
        <v>172</v>
      </c>
      <c r="E55" s="142"/>
      <c r="F55" s="142"/>
      <c r="G55" s="53"/>
      <c r="H55" s="53"/>
    </row>
  </sheetData>
  <phoneticPr fontId="13" type="noConversion"/>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AEDEE-BB21-4F9F-A911-64263509A468}">
  <sheetPr>
    <tabColor rgb="FFFFC000"/>
  </sheetPr>
  <dimension ref="B2:K60"/>
  <sheetViews>
    <sheetView workbookViewId="0">
      <selection activeCell="F59" sqref="F59"/>
    </sheetView>
  </sheetViews>
  <sheetFormatPr defaultRowHeight="14.45"/>
  <cols>
    <col min="1" max="1" width="3.5703125" customWidth="1"/>
    <col min="2" max="2" width="42.85546875" style="174" customWidth="1"/>
    <col min="3" max="8" width="14.28515625" style="174" customWidth="1"/>
  </cols>
  <sheetData>
    <row r="2" spans="2:11" ht="15.6">
      <c r="B2" s="17" t="s">
        <v>13</v>
      </c>
      <c r="I2" s="15"/>
    </row>
    <row r="3" spans="2:11">
      <c r="B3" s="18" t="s">
        <v>14</v>
      </c>
      <c r="I3" s="15"/>
    </row>
    <row r="5" spans="2:11">
      <c r="B5" s="19" t="s">
        <v>595</v>
      </c>
      <c r="C5" s="18"/>
      <c r="D5" s="18"/>
      <c r="E5" s="21"/>
      <c r="F5" s="22"/>
      <c r="G5" s="22"/>
      <c r="H5" s="23"/>
      <c r="I5" s="15"/>
    </row>
    <row r="6" spans="2:11">
      <c r="B6" s="24"/>
      <c r="C6" s="25" t="s">
        <v>16</v>
      </c>
      <c r="D6" s="26" t="s">
        <v>17</v>
      </c>
      <c r="E6" s="27" t="s">
        <v>18</v>
      </c>
      <c r="F6" s="27" t="s">
        <v>19</v>
      </c>
      <c r="G6" s="27" t="s">
        <v>20</v>
      </c>
      <c r="H6" s="27" t="s">
        <v>21</v>
      </c>
      <c r="I6" s="15"/>
    </row>
    <row r="7" spans="2:11">
      <c r="B7" s="28" t="s">
        <v>596</v>
      </c>
      <c r="C7" s="28" t="s">
        <v>597</v>
      </c>
      <c r="D7" s="32">
        <v>210</v>
      </c>
      <c r="E7" s="150">
        <v>136</v>
      </c>
      <c r="F7" s="126">
        <v>70</v>
      </c>
      <c r="G7" s="48"/>
      <c r="H7" s="48"/>
      <c r="I7" s="15"/>
    </row>
    <row r="8" spans="2:11">
      <c r="B8" s="33" t="s">
        <v>587</v>
      </c>
      <c r="C8" s="38" t="s">
        <v>597</v>
      </c>
      <c r="D8" s="37">
        <v>137</v>
      </c>
      <c r="E8" s="139"/>
      <c r="F8" s="140"/>
      <c r="G8" s="51"/>
      <c r="H8" s="51"/>
      <c r="I8" s="15"/>
    </row>
    <row r="9" spans="2:11">
      <c r="B9" s="33" t="s">
        <v>588</v>
      </c>
      <c r="C9" s="38" t="s">
        <v>597</v>
      </c>
      <c r="D9" s="37">
        <v>73</v>
      </c>
      <c r="E9" s="139"/>
      <c r="F9" s="140"/>
      <c r="G9" s="51"/>
      <c r="H9" s="51"/>
      <c r="I9" s="15"/>
    </row>
    <row r="10" spans="2:11">
      <c r="B10" s="38" t="s">
        <v>598</v>
      </c>
      <c r="C10" s="38"/>
      <c r="D10" s="213"/>
      <c r="E10" s="139"/>
      <c r="F10" s="140"/>
      <c r="G10" s="51"/>
      <c r="H10" s="51"/>
      <c r="I10" s="15"/>
      <c r="K10" s="220"/>
    </row>
    <row r="11" spans="2:11">
      <c r="B11" s="33" t="s">
        <v>599</v>
      </c>
      <c r="C11" s="38" t="s">
        <v>597</v>
      </c>
      <c r="D11" s="131">
        <v>175</v>
      </c>
      <c r="E11" s="152"/>
      <c r="F11" s="131">
        <v>64</v>
      </c>
      <c r="G11" s="51"/>
      <c r="H11" s="51"/>
      <c r="I11" s="15"/>
    </row>
    <row r="12" spans="2:11">
      <c r="B12" s="102" t="s">
        <v>600</v>
      </c>
      <c r="C12" s="38" t="s">
        <v>597</v>
      </c>
      <c r="D12" s="131">
        <v>116</v>
      </c>
      <c r="E12" s="152"/>
      <c r="F12" s="131">
        <v>38</v>
      </c>
      <c r="G12" s="51"/>
      <c r="H12" s="51"/>
      <c r="I12" s="15"/>
    </row>
    <row r="13" spans="2:11">
      <c r="B13" s="102" t="s">
        <v>601</v>
      </c>
      <c r="C13" s="38" t="s">
        <v>597</v>
      </c>
      <c r="D13" s="131">
        <v>59</v>
      </c>
      <c r="E13" s="152"/>
      <c r="F13" s="131">
        <v>26</v>
      </c>
      <c r="G13" s="51"/>
      <c r="H13" s="51"/>
      <c r="I13" s="15"/>
    </row>
    <row r="14" spans="2:11">
      <c r="B14" s="33" t="s">
        <v>602</v>
      </c>
      <c r="C14" s="38" t="s">
        <v>597</v>
      </c>
      <c r="D14" s="131">
        <v>28</v>
      </c>
      <c r="E14" s="152"/>
      <c r="F14" s="131"/>
      <c r="G14" s="51"/>
      <c r="H14" s="51"/>
      <c r="I14" s="15"/>
    </row>
    <row r="15" spans="2:11">
      <c r="B15" s="102" t="s">
        <v>600</v>
      </c>
      <c r="C15" s="38" t="s">
        <v>597</v>
      </c>
      <c r="D15" s="131">
        <v>16</v>
      </c>
      <c r="E15" s="152"/>
      <c r="F15" s="131"/>
      <c r="G15" s="51"/>
      <c r="H15" s="51"/>
      <c r="I15" s="15"/>
    </row>
    <row r="16" spans="2:11">
      <c r="B16" s="102" t="s">
        <v>601</v>
      </c>
      <c r="C16" s="38" t="s">
        <v>597</v>
      </c>
      <c r="D16" s="131">
        <v>12</v>
      </c>
      <c r="E16" s="152"/>
      <c r="F16" s="131"/>
      <c r="G16" s="51"/>
      <c r="H16" s="51"/>
      <c r="I16" s="15"/>
    </row>
    <row r="17" spans="2:9">
      <c r="B17" s="33" t="s">
        <v>603</v>
      </c>
      <c r="C17" s="38" t="s">
        <v>597</v>
      </c>
      <c r="D17" s="131">
        <v>7</v>
      </c>
      <c r="E17" s="152"/>
      <c r="F17" s="131"/>
      <c r="G17" s="51"/>
      <c r="H17" s="51"/>
      <c r="I17" s="15"/>
    </row>
    <row r="18" spans="2:9">
      <c r="B18" s="102" t="s">
        <v>600</v>
      </c>
      <c r="C18" s="38" t="s">
        <v>597</v>
      </c>
      <c r="D18" s="131">
        <v>5</v>
      </c>
      <c r="E18" s="152"/>
      <c r="F18" s="131"/>
      <c r="G18" s="51"/>
      <c r="H18" s="51"/>
      <c r="I18" s="15"/>
    </row>
    <row r="19" spans="2:9">
      <c r="B19" s="102" t="s">
        <v>601</v>
      </c>
      <c r="C19" s="38" t="s">
        <v>597</v>
      </c>
      <c r="D19" s="131">
        <v>2</v>
      </c>
      <c r="E19" s="152"/>
      <c r="F19" s="131"/>
      <c r="G19" s="51"/>
      <c r="H19" s="51"/>
      <c r="I19" s="15"/>
    </row>
    <row r="20" spans="2:9">
      <c r="B20" s="33" t="s">
        <v>604</v>
      </c>
      <c r="C20" s="38" t="s">
        <v>597</v>
      </c>
      <c r="D20" s="131">
        <v>200</v>
      </c>
      <c r="E20" s="152"/>
      <c r="F20" s="131">
        <v>65</v>
      </c>
      <c r="G20" s="51"/>
      <c r="H20" s="51"/>
      <c r="I20" s="15"/>
    </row>
    <row r="21" spans="2:9">
      <c r="B21" s="102" t="s">
        <v>600</v>
      </c>
      <c r="C21" s="38" t="s">
        <v>597</v>
      </c>
      <c r="D21" s="131">
        <v>132</v>
      </c>
      <c r="E21" s="152"/>
      <c r="F21" s="131">
        <v>40</v>
      </c>
      <c r="G21" s="51"/>
      <c r="H21" s="51"/>
      <c r="I21" s="15"/>
    </row>
    <row r="22" spans="2:9">
      <c r="B22" s="102" t="s">
        <v>601</v>
      </c>
      <c r="C22" s="38" t="s">
        <v>597</v>
      </c>
      <c r="D22" s="131">
        <v>68</v>
      </c>
      <c r="E22" s="152"/>
      <c r="F22" s="131">
        <v>25</v>
      </c>
      <c r="G22" s="51"/>
      <c r="H22" s="51"/>
      <c r="I22" s="15"/>
    </row>
    <row r="23" spans="2:9">
      <c r="B23" s="33" t="s">
        <v>605</v>
      </c>
      <c r="C23" s="38" t="s">
        <v>597</v>
      </c>
      <c r="D23" s="131">
        <v>3</v>
      </c>
      <c r="E23" s="152"/>
      <c r="F23" s="131">
        <v>5</v>
      </c>
      <c r="G23" s="51"/>
      <c r="H23" s="51"/>
      <c r="I23" s="15"/>
    </row>
    <row r="24" spans="2:9">
      <c r="B24" s="102" t="s">
        <v>600</v>
      </c>
      <c r="C24" s="38" t="s">
        <v>597</v>
      </c>
      <c r="D24" s="131">
        <v>0</v>
      </c>
      <c r="E24" s="152"/>
      <c r="F24" s="131">
        <v>0</v>
      </c>
      <c r="G24" s="51"/>
      <c r="H24" s="51"/>
      <c r="I24" s="15"/>
    </row>
    <row r="25" spans="2:9">
      <c r="B25" s="102" t="s">
        <v>601</v>
      </c>
      <c r="C25" s="38" t="s">
        <v>597</v>
      </c>
      <c r="D25" s="131">
        <v>3</v>
      </c>
      <c r="E25" s="152"/>
      <c r="F25" s="131">
        <v>5</v>
      </c>
      <c r="G25" s="51"/>
      <c r="H25" s="51"/>
      <c r="I25" s="15"/>
    </row>
    <row r="26" spans="2:9" ht="26.1">
      <c r="B26" s="52" t="s">
        <v>606</v>
      </c>
      <c r="C26" s="39" t="s">
        <v>607</v>
      </c>
      <c r="D26" s="42">
        <v>1200</v>
      </c>
      <c r="E26" s="154">
        <v>439</v>
      </c>
      <c r="F26" s="155">
        <v>143</v>
      </c>
      <c r="G26" s="53"/>
      <c r="H26" s="53"/>
      <c r="I26" s="15"/>
    </row>
    <row r="27" spans="2:9">
      <c r="B27" s="18"/>
      <c r="C27" s="18"/>
      <c r="D27" s="18"/>
      <c r="E27" s="18"/>
      <c r="F27" s="18"/>
      <c r="G27" s="18"/>
      <c r="H27" s="18"/>
    </row>
    <row r="28" spans="2:9">
      <c r="B28" s="19" t="s">
        <v>608</v>
      </c>
      <c r="C28" s="18"/>
      <c r="D28" s="18"/>
      <c r="E28" s="21"/>
      <c r="F28" s="22"/>
      <c r="G28" s="22"/>
      <c r="H28" s="23"/>
      <c r="I28" s="15"/>
    </row>
    <row r="29" spans="2:9">
      <c r="B29" s="24"/>
      <c r="C29" s="25" t="s">
        <v>16</v>
      </c>
      <c r="D29" s="26" t="s">
        <v>17</v>
      </c>
      <c r="E29" s="27" t="s">
        <v>18</v>
      </c>
      <c r="F29" s="27" t="s">
        <v>19</v>
      </c>
      <c r="G29" s="27" t="s">
        <v>20</v>
      </c>
      <c r="H29" s="27" t="s">
        <v>21</v>
      </c>
      <c r="I29" s="15"/>
    </row>
    <row r="30" spans="2:9">
      <c r="B30" s="28" t="s">
        <v>609</v>
      </c>
      <c r="C30" s="28"/>
      <c r="D30" s="32">
        <v>132</v>
      </c>
      <c r="E30" s="137"/>
      <c r="F30" s="126">
        <v>48</v>
      </c>
      <c r="G30" s="48"/>
      <c r="H30" s="48"/>
      <c r="I30" s="15"/>
    </row>
    <row r="31" spans="2:9">
      <c r="B31" s="33" t="s">
        <v>587</v>
      </c>
      <c r="C31" s="38" t="s">
        <v>610</v>
      </c>
      <c r="D31" s="131">
        <v>85</v>
      </c>
      <c r="E31" s="152"/>
      <c r="F31" s="131">
        <v>24</v>
      </c>
      <c r="G31" s="51"/>
      <c r="H31" s="51"/>
      <c r="I31" s="15"/>
    </row>
    <row r="32" spans="2:9">
      <c r="B32" s="33" t="s">
        <v>588</v>
      </c>
      <c r="C32" s="38" t="s">
        <v>610</v>
      </c>
      <c r="D32" s="131">
        <v>47</v>
      </c>
      <c r="E32" s="152"/>
      <c r="F32" s="131">
        <v>24</v>
      </c>
      <c r="G32" s="51"/>
      <c r="H32" s="51"/>
      <c r="I32" s="15"/>
    </row>
    <row r="33" spans="2:9">
      <c r="B33" s="38" t="s">
        <v>611</v>
      </c>
      <c r="C33" s="38"/>
      <c r="D33" s="131">
        <v>132</v>
      </c>
      <c r="E33" s="152"/>
      <c r="F33" s="131"/>
      <c r="G33" s="51"/>
      <c r="H33" s="51"/>
      <c r="I33" s="15"/>
    </row>
    <row r="34" spans="2:9">
      <c r="B34" s="33" t="s">
        <v>612</v>
      </c>
      <c r="C34" s="38" t="s">
        <v>610</v>
      </c>
      <c r="D34" s="131">
        <v>49</v>
      </c>
      <c r="E34" s="152"/>
      <c r="F34" s="131">
        <v>7</v>
      </c>
      <c r="G34" s="51"/>
      <c r="H34" s="51"/>
      <c r="I34" s="15"/>
    </row>
    <row r="35" spans="2:9">
      <c r="B35" s="33" t="s">
        <v>613</v>
      </c>
      <c r="C35" s="38" t="s">
        <v>610</v>
      </c>
      <c r="D35" s="131">
        <v>76</v>
      </c>
      <c r="E35" s="152"/>
      <c r="F35" s="131">
        <v>36</v>
      </c>
      <c r="G35" s="51"/>
      <c r="H35" s="51"/>
      <c r="I35" s="15"/>
    </row>
    <row r="36" spans="2:9">
      <c r="B36" s="33" t="s">
        <v>614</v>
      </c>
      <c r="C36" s="38" t="s">
        <v>610</v>
      </c>
      <c r="D36" s="131">
        <v>7</v>
      </c>
      <c r="E36" s="152"/>
      <c r="F36" s="131">
        <v>5</v>
      </c>
      <c r="G36" s="51"/>
      <c r="H36" s="51"/>
      <c r="I36" s="15"/>
    </row>
    <row r="37" spans="2:9">
      <c r="B37" s="38" t="s">
        <v>615</v>
      </c>
      <c r="C37" s="38"/>
      <c r="D37" s="213"/>
      <c r="E37" s="139"/>
      <c r="F37" s="140"/>
      <c r="G37" s="51"/>
      <c r="H37" s="51"/>
      <c r="I37" s="15"/>
    </row>
    <row r="38" spans="2:9">
      <c r="B38" s="33" t="s">
        <v>569</v>
      </c>
      <c r="C38" s="38" t="s">
        <v>610</v>
      </c>
      <c r="D38" s="236">
        <f>D31/D30</f>
        <v>0.64393939393939392</v>
      </c>
      <c r="E38" s="139"/>
      <c r="F38" s="140"/>
      <c r="G38" s="51"/>
      <c r="H38" s="51"/>
      <c r="I38" s="15"/>
    </row>
    <row r="39" spans="2:9">
      <c r="B39" s="33" t="s">
        <v>571</v>
      </c>
      <c r="C39" s="38" t="s">
        <v>610</v>
      </c>
      <c r="D39" s="236">
        <f>D32/D30</f>
        <v>0.35606060606060608</v>
      </c>
      <c r="E39" s="139"/>
      <c r="F39" s="140"/>
      <c r="G39" s="51"/>
      <c r="H39" s="51"/>
      <c r="I39" s="15"/>
    </row>
    <row r="40" spans="2:9">
      <c r="B40" s="38" t="s">
        <v>615</v>
      </c>
      <c r="C40" s="38"/>
      <c r="D40" s="213"/>
      <c r="E40" s="139"/>
      <c r="F40" s="140"/>
      <c r="G40" s="51"/>
      <c r="H40" s="51"/>
      <c r="I40" s="15"/>
    </row>
    <row r="41" spans="2:9">
      <c r="B41" s="33" t="s">
        <v>573</v>
      </c>
      <c r="C41" s="38" t="s">
        <v>610</v>
      </c>
      <c r="D41" s="236">
        <f>D34/D33</f>
        <v>0.37121212121212122</v>
      </c>
      <c r="E41" s="139"/>
      <c r="F41" s="140"/>
      <c r="G41" s="51"/>
      <c r="H41" s="51"/>
      <c r="I41" s="15"/>
    </row>
    <row r="42" spans="2:9">
      <c r="B42" s="33" t="s">
        <v>574</v>
      </c>
      <c r="C42" s="38" t="s">
        <v>610</v>
      </c>
      <c r="D42" s="236">
        <f>D35/D33</f>
        <v>0.5757575757575758</v>
      </c>
      <c r="E42" s="139"/>
      <c r="F42" s="140"/>
      <c r="G42" s="51"/>
      <c r="H42" s="51"/>
      <c r="I42" s="15"/>
    </row>
    <row r="43" spans="2:9">
      <c r="B43" s="96" t="s">
        <v>575</v>
      </c>
      <c r="C43" s="39" t="s">
        <v>610</v>
      </c>
      <c r="D43" s="246">
        <f>D36/D33</f>
        <v>5.3030303030303032E-2</v>
      </c>
      <c r="E43" s="141"/>
      <c r="F43" s="142"/>
      <c r="G43" s="53"/>
      <c r="H43" s="53"/>
      <c r="I43" s="15"/>
    </row>
    <row r="44" spans="2:9">
      <c r="B44" s="18"/>
      <c r="C44" s="18"/>
      <c r="D44" s="18"/>
      <c r="E44" s="18"/>
      <c r="F44" s="18"/>
      <c r="G44" s="18"/>
      <c r="H44" s="18"/>
    </row>
    <row r="45" spans="2:9">
      <c r="B45" s="19" t="s">
        <v>616</v>
      </c>
      <c r="C45" s="18"/>
      <c r="D45" s="18"/>
      <c r="E45" s="21"/>
      <c r="F45" s="22"/>
      <c r="G45" s="22"/>
      <c r="H45" s="23"/>
      <c r="I45" s="15"/>
    </row>
    <row r="46" spans="2:9">
      <c r="B46" s="24"/>
      <c r="C46" s="25" t="s">
        <v>16</v>
      </c>
      <c r="D46" s="26" t="s">
        <v>17</v>
      </c>
      <c r="E46" s="27" t="s">
        <v>18</v>
      </c>
      <c r="F46" s="27" t="s">
        <v>19</v>
      </c>
      <c r="G46" s="27" t="s">
        <v>20</v>
      </c>
      <c r="H46" s="27" t="s">
        <v>21</v>
      </c>
      <c r="I46" s="15"/>
    </row>
    <row r="47" spans="2:9">
      <c r="B47" s="28" t="s">
        <v>617</v>
      </c>
      <c r="C47" s="28" t="s">
        <v>610</v>
      </c>
      <c r="D47" s="126">
        <v>58</v>
      </c>
      <c r="E47" s="150"/>
      <c r="F47" s="126">
        <v>41</v>
      </c>
      <c r="G47" s="151"/>
      <c r="H47" s="151"/>
      <c r="I47" s="15"/>
    </row>
    <row r="48" spans="2:9">
      <c r="B48" s="33" t="s">
        <v>587</v>
      </c>
      <c r="C48" s="38" t="s">
        <v>610</v>
      </c>
      <c r="D48" s="131">
        <v>29</v>
      </c>
      <c r="E48" s="152"/>
      <c r="F48" s="131">
        <v>23</v>
      </c>
      <c r="G48" s="153"/>
      <c r="H48" s="153"/>
      <c r="I48" s="15"/>
    </row>
    <row r="49" spans="2:9">
      <c r="B49" s="33" t="s">
        <v>588</v>
      </c>
      <c r="C49" s="38" t="s">
        <v>610</v>
      </c>
      <c r="D49" s="131">
        <v>29</v>
      </c>
      <c r="E49" s="152"/>
      <c r="F49" s="131">
        <v>18</v>
      </c>
      <c r="G49" s="153"/>
      <c r="H49" s="153"/>
      <c r="I49" s="15"/>
    </row>
    <row r="50" spans="2:9">
      <c r="B50" s="38" t="s">
        <v>618</v>
      </c>
      <c r="C50" s="38"/>
      <c r="D50" s="131"/>
      <c r="E50" s="152"/>
      <c r="F50" s="131"/>
      <c r="G50" s="153"/>
      <c r="H50" s="153"/>
      <c r="I50" s="15"/>
    </row>
    <row r="51" spans="2:9">
      <c r="B51" s="33" t="s">
        <v>612</v>
      </c>
      <c r="C51" s="38" t="s">
        <v>610</v>
      </c>
      <c r="D51" s="131">
        <v>14</v>
      </c>
      <c r="E51" s="152"/>
      <c r="F51" s="131">
        <v>10</v>
      </c>
      <c r="G51" s="153"/>
      <c r="H51" s="153"/>
      <c r="I51" s="15"/>
    </row>
    <row r="52" spans="2:9">
      <c r="B52" s="33" t="s">
        <v>613</v>
      </c>
      <c r="C52" s="38" t="s">
        <v>610</v>
      </c>
      <c r="D52" s="131">
        <v>34</v>
      </c>
      <c r="E52" s="152"/>
      <c r="F52" s="131">
        <v>25</v>
      </c>
      <c r="G52" s="153"/>
      <c r="H52" s="153"/>
      <c r="I52" s="15"/>
    </row>
    <row r="53" spans="2:9">
      <c r="B53" s="33" t="s">
        <v>614</v>
      </c>
      <c r="C53" s="38" t="s">
        <v>610</v>
      </c>
      <c r="D53" s="131">
        <v>10</v>
      </c>
      <c r="E53" s="152"/>
      <c r="F53" s="131">
        <v>6</v>
      </c>
      <c r="G53" s="153"/>
      <c r="H53" s="153"/>
      <c r="I53" s="15"/>
    </row>
    <row r="54" spans="2:9">
      <c r="B54" s="38" t="s">
        <v>619</v>
      </c>
      <c r="C54" s="38" t="s">
        <v>610</v>
      </c>
      <c r="D54" s="253">
        <v>0.34</v>
      </c>
      <c r="E54" s="139">
        <v>0.2</v>
      </c>
      <c r="F54" s="140"/>
      <c r="G54" s="51"/>
      <c r="H54" s="51"/>
      <c r="I54" s="15"/>
    </row>
    <row r="55" spans="2:9">
      <c r="B55" s="33" t="s">
        <v>569</v>
      </c>
      <c r="C55" s="38" t="s">
        <v>610</v>
      </c>
      <c r="D55" s="253" t="s">
        <v>172</v>
      </c>
      <c r="E55" s="139"/>
      <c r="F55" s="140"/>
      <c r="G55" s="51"/>
      <c r="H55" s="51"/>
      <c r="I55" s="15"/>
    </row>
    <row r="56" spans="2:9">
      <c r="B56" s="33" t="s">
        <v>571</v>
      </c>
      <c r="C56" s="38" t="s">
        <v>610</v>
      </c>
      <c r="D56" s="253" t="s">
        <v>172</v>
      </c>
      <c r="E56" s="139"/>
      <c r="F56" s="140"/>
      <c r="G56" s="51"/>
      <c r="H56" s="51"/>
      <c r="I56" s="15"/>
    </row>
    <row r="57" spans="2:9">
      <c r="B57" s="38" t="s">
        <v>620</v>
      </c>
      <c r="C57" s="38"/>
      <c r="D57" s="37"/>
      <c r="E57" s="139"/>
      <c r="F57" s="140"/>
      <c r="G57" s="51"/>
      <c r="H57" s="51"/>
      <c r="I57" s="15"/>
    </row>
    <row r="58" spans="2:9">
      <c r="B58" s="33" t="s">
        <v>573</v>
      </c>
      <c r="C58" s="38" t="s">
        <v>610</v>
      </c>
      <c r="D58" s="253" t="s">
        <v>172</v>
      </c>
      <c r="E58" s="139"/>
      <c r="F58" s="140"/>
      <c r="G58" s="51"/>
      <c r="H58" s="51"/>
      <c r="I58" s="15"/>
    </row>
    <row r="59" spans="2:9">
      <c r="B59" s="33" t="s">
        <v>574</v>
      </c>
      <c r="C59" s="38" t="s">
        <v>610</v>
      </c>
      <c r="D59" s="253" t="s">
        <v>172</v>
      </c>
      <c r="E59" s="139"/>
      <c r="F59" s="140"/>
      <c r="G59" s="51"/>
      <c r="H59" s="51"/>
      <c r="I59" s="15"/>
    </row>
    <row r="60" spans="2:9">
      <c r="B60" s="96" t="s">
        <v>575</v>
      </c>
      <c r="C60" s="39" t="s">
        <v>610</v>
      </c>
      <c r="D60" s="254" t="s">
        <v>172</v>
      </c>
      <c r="E60" s="141"/>
      <c r="F60" s="142"/>
      <c r="G60" s="53"/>
      <c r="H60" s="53"/>
      <c r="I60" s="15"/>
    </row>
  </sheetData>
  <phoneticPr fontId="13"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3A2AB-823C-4D15-AB6E-6DB086D89077}">
  <sheetPr>
    <tabColor rgb="FFFFC000"/>
  </sheetPr>
  <dimension ref="A2:O72"/>
  <sheetViews>
    <sheetView topLeftCell="B11" workbookViewId="0">
      <selection activeCell="H66" sqref="H66"/>
    </sheetView>
  </sheetViews>
  <sheetFormatPr defaultRowHeight="14.45"/>
  <cols>
    <col min="1" max="1" width="3.5703125" customWidth="1"/>
    <col min="2" max="2" width="42.85546875" style="174" customWidth="1"/>
    <col min="3" max="8" width="14.28515625" style="174" customWidth="1"/>
    <col min="9" max="9" width="9.140625" style="15"/>
  </cols>
  <sheetData>
    <row r="2" spans="1:15" ht="15.6">
      <c r="B2" s="17" t="s">
        <v>13</v>
      </c>
    </row>
    <row r="3" spans="1:15">
      <c r="B3" s="18" t="s">
        <v>14</v>
      </c>
    </row>
    <row r="5" spans="1:15">
      <c r="A5" s="5"/>
      <c r="B5" s="19" t="s">
        <v>621</v>
      </c>
      <c r="C5" s="18"/>
      <c r="D5" s="18"/>
      <c r="E5" s="21"/>
      <c r="F5" s="22"/>
      <c r="G5" s="22"/>
      <c r="H5" s="23"/>
      <c r="I5" s="6"/>
      <c r="J5" s="6"/>
      <c r="K5" s="7"/>
      <c r="L5" s="5"/>
      <c r="M5" s="5"/>
      <c r="N5" s="5"/>
      <c r="O5" s="5"/>
    </row>
    <row r="6" spans="1:15">
      <c r="A6" s="5"/>
      <c r="B6" s="25"/>
      <c r="C6" s="25" t="s">
        <v>16</v>
      </c>
      <c r="D6" s="26" t="s">
        <v>17</v>
      </c>
      <c r="E6" s="27" t="s">
        <v>18</v>
      </c>
      <c r="F6" s="27" t="s">
        <v>19</v>
      </c>
      <c r="G6" s="27" t="s">
        <v>20</v>
      </c>
      <c r="H6" s="27" t="s">
        <v>21</v>
      </c>
      <c r="I6" s="5"/>
      <c r="J6" s="5"/>
      <c r="K6" s="7"/>
      <c r="L6" s="5"/>
      <c r="M6" s="5"/>
      <c r="N6" s="5"/>
    </row>
    <row r="7" spans="1:15">
      <c r="A7" s="5"/>
      <c r="B7" s="71" t="s">
        <v>622</v>
      </c>
      <c r="C7" s="28"/>
      <c r="D7" s="32">
        <v>0</v>
      </c>
      <c r="E7" s="32">
        <v>0</v>
      </c>
      <c r="F7" s="47">
        <v>0</v>
      </c>
      <c r="G7" s="48"/>
      <c r="H7" s="48"/>
      <c r="I7" s="8"/>
      <c r="J7" s="5"/>
      <c r="K7" s="7"/>
      <c r="L7" s="5"/>
      <c r="M7" s="5"/>
      <c r="N7" s="5"/>
    </row>
    <row r="8" spans="1:15">
      <c r="A8" s="5"/>
      <c r="B8" s="73" t="s">
        <v>623</v>
      </c>
      <c r="C8" s="38"/>
      <c r="D8" s="158">
        <v>0.6</v>
      </c>
      <c r="E8" s="158">
        <v>1.18</v>
      </c>
      <c r="F8" s="159">
        <v>0</v>
      </c>
      <c r="G8" s="51"/>
      <c r="H8" s="51"/>
      <c r="I8" s="8"/>
      <c r="J8" s="5"/>
      <c r="K8" s="7"/>
      <c r="L8" s="5"/>
      <c r="M8" s="5"/>
      <c r="N8" s="5"/>
    </row>
    <row r="9" spans="1:15" ht="26.1">
      <c r="A9" s="5"/>
      <c r="B9" s="73" t="s">
        <v>624</v>
      </c>
      <c r="C9" s="38"/>
      <c r="D9" s="158">
        <v>8.82</v>
      </c>
      <c r="E9" s="158">
        <v>3.53</v>
      </c>
      <c r="F9" s="159">
        <v>3.35</v>
      </c>
      <c r="G9" s="51"/>
      <c r="H9" s="51"/>
      <c r="I9" s="8"/>
      <c r="J9" s="5"/>
      <c r="K9" s="7"/>
      <c r="L9" s="5"/>
      <c r="M9" s="5"/>
      <c r="N9" s="5"/>
    </row>
    <row r="10" spans="1:15" ht="26.1">
      <c r="A10" s="5"/>
      <c r="B10" s="73" t="s">
        <v>625</v>
      </c>
      <c r="C10" s="38"/>
      <c r="D10" s="37">
        <v>11</v>
      </c>
      <c r="E10" s="37">
        <v>3</v>
      </c>
      <c r="F10" s="50">
        <v>2</v>
      </c>
      <c r="G10" s="51"/>
      <c r="H10" s="51"/>
      <c r="I10" s="8"/>
      <c r="J10" s="5"/>
      <c r="K10" s="7"/>
      <c r="L10" s="5"/>
      <c r="M10" s="5"/>
      <c r="N10" s="5"/>
    </row>
    <row r="11" spans="1:15" ht="26.1">
      <c r="A11" s="5"/>
      <c r="B11" s="73" t="s">
        <v>626</v>
      </c>
      <c r="C11" s="38"/>
      <c r="D11" s="37">
        <v>3</v>
      </c>
      <c r="E11" s="37">
        <v>2</v>
      </c>
      <c r="F11" s="50">
        <v>3</v>
      </c>
      <c r="G11" s="51"/>
      <c r="H11" s="51"/>
      <c r="I11" s="8"/>
      <c r="J11" s="5"/>
      <c r="K11" s="7"/>
      <c r="L11" s="5"/>
      <c r="M11" s="5"/>
      <c r="N11" s="5"/>
    </row>
    <row r="12" spans="1:15">
      <c r="A12" s="5"/>
      <c r="B12" s="73" t="s">
        <v>627</v>
      </c>
      <c r="C12" s="38"/>
      <c r="D12" s="37">
        <v>11</v>
      </c>
      <c r="E12" s="37">
        <v>5</v>
      </c>
      <c r="F12" s="50">
        <v>0</v>
      </c>
      <c r="G12" s="51"/>
      <c r="H12" s="51"/>
      <c r="I12" s="8"/>
      <c r="J12" s="5"/>
      <c r="K12" s="7"/>
      <c r="L12" s="5"/>
      <c r="M12" s="5"/>
      <c r="N12" s="5"/>
    </row>
    <row r="13" spans="1:15">
      <c r="A13" s="5"/>
      <c r="B13" s="73" t="s">
        <v>628</v>
      </c>
      <c r="C13" s="38"/>
      <c r="D13" s="158">
        <v>12.5</v>
      </c>
      <c r="E13" s="158">
        <v>37.619999999999997</v>
      </c>
      <c r="F13" s="159">
        <v>73.64</v>
      </c>
      <c r="G13" s="51"/>
      <c r="H13" s="51"/>
      <c r="I13" s="8"/>
      <c r="J13" s="5"/>
      <c r="K13" s="7"/>
      <c r="L13" s="5"/>
      <c r="M13" s="5"/>
      <c r="N13" s="5"/>
    </row>
    <row r="14" spans="1:15">
      <c r="A14" s="5"/>
      <c r="B14" s="73" t="s">
        <v>629</v>
      </c>
      <c r="C14" s="38" t="s">
        <v>101</v>
      </c>
      <c r="D14" s="158">
        <v>1.8</v>
      </c>
      <c r="E14" s="159">
        <v>0.94</v>
      </c>
      <c r="F14" s="37">
        <v>60</v>
      </c>
      <c r="G14" s="51"/>
      <c r="H14" s="51"/>
      <c r="I14" s="8"/>
      <c r="J14" s="5"/>
      <c r="K14" s="7"/>
      <c r="L14" s="5"/>
      <c r="M14" s="5"/>
      <c r="N14" s="5"/>
    </row>
    <row r="15" spans="1:15">
      <c r="A15" s="5"/>
      <c r="B15" s="73" t="s">
        <v>630</v>
      </c>
      <c r="C15" s="38" t="s">
        <v>101</v>
      </c>
      <c r="D15" s="37">
        <v>0</v>
      </c>
      <c r="E15" s="50">
        <v>0</v>
      </c>
      <c r="F15" s="37">
        <v>0</v>
      </c>
      <c r="G15" s="51"/>
      <c r="H15" s="51"/>
      <c r="I15" s="8"/>
      <c r="J15" s="5"/>
      <c r="K15" s="7"/>
      <c r="L15" s="5"/>
      <c r="M15" s="5"/>
      <c r="N15" s="5"/>
    </row>
    <row r="16" spans="1:15">
      <c r="A16" s="5"/>
      <c r="B16" s="90" t="s">
        <v>631</v>
      </c>
      <c r="C16" s="39" t="s">
        <v>101</v>
      </c>
      <c r="D16" s="160">
        <v>1.89</v>
      </c>
      <c r="E16" s="160">
        <v>4.2300000000000004</v>
      </c>
      <c r="F16" s="160">
        <v>26.77</v>
      </c>
      <c r="G16" s="53"/>
      <c r="H16" s="53"/>
      <c r="I16" s="8"/>
      <c r="J16" s="5"/>
      <c r="K16" s="7"/>
      <c r="L16" s="5"/>
      <c r="M16" s="5"/>
      <c r="N16" s="5"/>
    </row>
    <row r="17" spans="1:14">
      <c r="A17" s="5"/>
      <c r="B17" s="44"/>
      <c r="C17" s="44"/>
      <c r="D17" s="44"/>
      <c r="E17" s="44"/>
      <c r="F17" s="44"/>
      <c r="G17" s="45"/>
      <c r="H17" s="45"/>
      <c r="I17" s="11"/>
      <c r="J17" s="5"/>
      <c r="K17" s="7"/>
      <c r="L17" s="5"/>
      <c r="M17" s="5"/>
      <c r="N17" s="5"/>
    </row>
    <row r="18" spans="1:14">
      <c r="A18" s="5"/>
      <c r="B18" s="25" t="s">
        <v>632</v>
      </c>
      <c r="C18" s="25" t="s">
        <v>16</v>
      </c>
      <c r="D18" s="26" t="s">
        <v>17</v>
      </c>
      <c r="E18" s="27" t="s">
        <v>18</v>
      </c>
      <c r="F18" s="27" t="s">
        <v>19</v>
      </c>
      <c r="G18" s="27" t="s">
        <v>20</v>
      </c>
      <c r="H18" s="27" t="s">
        <v>21</v>
      </c>
      <c r="I18" s="5"/>
      <c r="J18" s="5"/>
      <c r="K18" s="7"/>
      <c r="L18" s="5"/>
      <c r="M18" s="5"/>
      <c r="N18" s="5"/>
    </row>
    <row r="19" spans="1:14">
      <c r="A19" s="5"/>
      <c r="B19" s="71" t="s">
        <v>633</v>
      </c>
      <c r="C19" s="28"/>
      <c r="D19" s="156">
        <v>0</v>
      </c>
      <c r="E19" s="157">
        <v>0</v>
      </c>
      <c r="F19" s="156">
        <v>0</v>
      </c>
      <c r="G19" s="48"/>
      <c r="H19" s="48"/>
      <c r="I19" s="8"/>
      <c r="J19" s="5"/>
      <c r="K19" s="7"/>
      <c r="L19" s="5"/>
      <c r="M19" s="5"/>
      <c r="N19" s="5"/>
    </row>
    <row r="20" spans="1:14" ht="26.1">
      <c r="A20" s="5"/>
      <c r="B20" s="73" t="s">
        <v>624</v>
      </c>
      <c r="C20" s="38"/>
      <c r="D20" s="158">
        <v>6.7</v>
      </c>
      <c r="E20" s="159">
        <v>0</v>
      </c>
      <c r="F20" s="158">
        <v>0</v>
      </c>
      <c r="G20" s="51"/>
      <c r="H20" s="51"/>
      <c r="I20" s="8"/>
      <c r="J20" s="5"/>
      <c r="K20" s="7"/>
      <c r="L20" s="5"/>
      <c r="M20" s="5"/>
      <c r="N20" s="5"/>
    </row>
    <row r="21" spans="1:14" ht="26.1">
      <c r="A21" s="5"/>
      <c r="B21" s="73" t="s">
        <v>634</v>
      </c>
      <c r="C21" s="38" t="s">
        <v>635</v>
      </c>
      <c r="D21" s="158">
        <v>0</v>
      </c>
      <c r="E21" s="159">
        <v>0</v>
      </c>
      <c r="F21" s="158">
        <v>0</v>
      </c>
      <c r="G21" s="51"/>
      <c r="H21" s="51"/>
      <c r="I21" s="8"/>
      <c r="J21" s="5"/>
      <c r="K21" s="7"/>
      <c r="L21" s="5"/>
      <c r="M21" s="5"/>
      <c r="N21" s="5"/>
    </row>
    <row r="22" spans="1:14">
      <c r="A22" s="5"/>
      <c r="B22" s="73" t="s">
        <v>636</v>
      </c>
      <c r="C22" s="38" t="s">
        <v>635</v>
      </c>
      <c r="D22" s="214"/>
      <c r="E22" s="159"/>
      <c r="F22" s="158"/>
      <c r="G22" s="51"/>
      <c r="H22" s="51"/>
      <c r="I22" s="8"/>
      <c r="J22" s="5"/>
      <c r="K22" s="7"/>
      <c r="L22" s="5"/>
      <c r="M22" s="5"/>
      <c r="N22" s="5"/>
    </row>
    <row r="23" spans="1:14" ht="26.1">
      <c r="A23" s="5"/>
      <c r="B23" s="73" t="s">
        <v>637</v>
      </c>
      <c r="C23" s="38" t="s">
        <v>635</v>
      </c>
      <c r="D23" s="158">
        <v>2</v>
      </c>
      <c r="E23" s="159">
        <v>0</v>
      </c>
      <c r="F23" s="158">
        <v>0</v>
      </c>
      <c r="G23" s="51"/>
      <c r="H23" s="51"/>
      <c r="I23" s="8"/>
      <c r="J23" s="5"/>
      <c r="K23" s="7"/>
      <c r="L23" s="5"/>
      <c r="M23" s="5"/>
      <c r="N23" s="5"/>
    </row>
    <row r="24" spans="1:14" ht="26.1">
      <c r="A24" s="5"/>
      <c r="B24" s="73" t="s">
        <v>638</v>
      </c>
      <c r="C24" s="38" t="s">
        <v>635</v>
      </c>
      <c r="D24" s="158">
        <v>1.39</v>
      </c>
      <c r="E24" s="159"/>
      <c r="F24" s="158"/>
      <c r="G24" s="51"/>
      <c r="H24" s="51"/>
      <c r="I24" s="8"/>
      <c r="J24" s="5"/>
      <c r="K24" s="7"/>
      <c r="L24" s="5"/>
      <c r="M24" s="5"/>
      <c r="N24" s="5"/>
    </row>
    <row r="25" spans="1:14" ht="26.1">
      <c r="A25" s="5"/>
      <c r="B25" s="73" t="s">
        <v>639</v>
      </c>
      <c r="C25" s="38" t="s">
        <v>635</v>
      </c>
      <c r="D25" s="37">
        <v>0</v>
      </c>
      <c r="E25" s="159"/>
      <c r="F25" s="158"/>
      <c r="G25" s="51"/>
      <c r="H25" s="51"/>
      <c r="I25" s="8"/>
      <c r="J25" s="5"/>
      <c r="K25" s="7"/>
      <c r="L25" s="5"/>
      <c r="M25" s="5"/>
      <c r="N25" s="5"/>
    </row>
    <row r="26" spans="1:14" ht="27.75" customHeight="1">
      <c r="A26" s="5"/>
      <c r="B26" s="73" t="s">
        <v>640</v>
      </c>
      <c r="C26" s="38" t="s">
        <v>635</v>
      </c>
      <c r="D26" s="37">
        <v>0</v>
      </c>
      <c r="E26" s="159"/>
      <c r="F26" s="158"/>
      <c r="G26" s="51"/>
      <c r="H26" s="51"/>
      <c r="I26" s="8"/>
      <c r="J26" s="5"/>
      <c r="K26" s="7"/>
      <c r="L26" s="5"/>
      <c r="M26" s="5"/>
      <c r="N26" s="5"/>
    </row>
    <row r="27" spans="1:14">
      <c r="A27" s="5"/>
      <c r="B27" s="73" t="s">
        <v>641</v>
      </c>
      <c r="C27" s="38"/>
      <c r="D27" s="37">
        <v>0</v>
      </c>
      <c r="E27" s="158">
        <v>0</v>
      </c>
      <c r="F27" s="159">
        <v>0</v>
      </c>
      <c r="G27" s="51"/>
      <c r="H27" s="51"/>
      <c r="I27" s="8"/>
      <c r="J27" s="5"/>
      <c r="K27" s="7"/>
      <c r="L27" s="5"/>
      <c r="M27" s="5"/>
      <c r="N27" s="5"/>
    </row>
    <row r="28" spans="1:14">
      <c r="A28" s="5"/>
      <c r="B28" s="73" t="s">
        <v>642</v>
      </c>
      <c r="C28" s="38" t="s">
        <v>635</v>
      </c>
      <c r="D28" s="37">
        <v>296418</v>
      </c>
      <c r="E28" s="158">
        <v>118782</v>
      </c>
      <c r="F28" s="159">
        <v>59175</v>
      </c>
      <c r="G28" s="51"/>
      <c r="H28" s="51"/>
      <c r="I28" s="8"/>
      <c r="J28" s="5"/>
      <c r="K28" s="7"/>
      <c r="L28" s="5"/>
      <c r="M28" s="5"/>
      <c r="N28" s="5"/>
    </row>
    <row r="29" spans="1:14" ht="26.1">
      <c r="A29" s="5"/>
      <c r="B29" s="73" t="s">
        <v>643</v>
      </c>
      <c r="C29" s="38"/>
      <c r="D29" s="158">
        <v>0</v>
      </c>
      <c r="E29" s="158">
        <v>0</v>
      </c>
      <c r="F29" s="159">
        <v>0</v>
      </c>
      <c r="G29" s="51"/>
      <c r="H29" s="51"/>
      <c r="I29" s="8"/>
      <c r="J29" s="5"/>
      <c r="K29" s="7"/>
      <c r="L29" s="5"/>
      <c r="M29" s="5"/>
      <c r="N29" s="5"/>
    </row>
    <row r="30" spans="1:14" ht="26.1">
      <c r="A30" s="5"/>
      <c r="B30" s="73" t="s">
        <v>644</v>
      </c>
      <c r="C30" s="38" t="s">
        <v>101</v>
      </c>
      <c r="D30" s="229">
        <v>23.7</v>
      </c>
      <c r="E30" s="37"/>
      <c r="F30" s="37"/>
      <c r="G30" s="51"/>
      <c r="H30" s="51"/>
      <c r="I30" s="8"/>
      <c r="J30" s="5"/>
      <c r="K30" s="7"/>
      <c r="L30" s="5"/>
      <c r="M30" s="5"/>
      <c r="N30" s="5"/>
    </row>
    <row r="31" spans="1:14" ht="26.1">
      <c r="A31" s="5"/>
      <c r="B31" s="73" t="s">
        <v>645</v>
      </c>
      <c r="C31" s="38" t="s">
        <v>646</v>
      </c>
      <c r="D31" s="37">
        <v>0</v>
      </c>
      <c r="E31" s="37"/>
      <c r="F31" s="37"/>
      <c r="G31" s="51"/>
      <c r="H31" s="51"/>
      <c r="I31" s="8"/>
      <c r="J31" s="5"/>
      <c r="K31" s="7"/>
      <c r="L31" s="5"/>
      <c r="M31" s="5"/>
      <c r="N31" s="5"/>
    </row>
    <row r="32" spans="1:14" ht="26.1">
      <c r="A32" s="5"/>
      <c r="B32" s="90" t="s">
        <v>643</v>
      </c>
      <c r="C32" s="39" t="s">
        <v>646</v>
      </c>
      <c r="D32" s="42">
        <v>0</v>
      </c>
      <c r="E32" s="42"/>
      <c r="F32" s="42"/>
      <c r="G32" s="53"/>
      <c r="H32" s="53"/>
      <c r="I32" s="8"/>
      <c r="J32" s="5"/>
      <c r="K32" s="7"/>
      <c r="L32" s="5"/>
      <c r="M32" s="5"/>
      <c r="N32" s="5"/>
    </row>
    <row r="33" spans="1:14">
      <c r="B33" s="18"/>
      <c r="C33" s="18"/>
      <c r="D33" s="18"/>
      <c r="E33" s="18"/>
      <c r="F33" s="18"/>
      <c r="G33" s="18"/>
      <c r="H33" s="18"/>
      <c r="I33"/>
    </row>
    <row r="34" spans="1:14">
      <c r="A34" s="5"/>
      <c r="B34" s="25" t="s">
        <v>647</v>
      </c>
      <c r="C34" s="25" t="s">
        <v>16</v>
      </c>
      <c r="D34" s="26" t="s">
        <v>17</v>
      </c>
      <c r="E34" s="27" t="s">
        <v>18</v>
      </c>
      <c r="F34" s="27" t="s">
        <v>19</v>
      </c>
      <c r="G34" s="27" t="s">
        <v>20</v>
      </c>
      <c r="H34" s="27" t="s">
        <v>21</v>
      </c>
      <c r="I34" s="5"/>
      <c r="J34" s="5"/>
      <c r="K34" s="7"/>
      <c r="L34" s="5"/>
      <c r="M34" s="5"/>
      <c r="N34" s="5"/>
    </row>
    <row r="35" spans="1:14">
      <c r="A35" s="5"/>
      <c r="B35" s="71" t="s">
        <v>633</v>
      </c>
      <c r="C35" s="28"/>
      <c r="D35" s="156">
        <v>0.77</v>
      </c>
      <c r="E35" s="156">
        <v>1.37</v>
      </c>
      <c r="F35" s="157">
        <v>0</v>
      </c>
      <c r="G35" s="48"/>
      <c r="H35" s="48"/>
      <c r="I35" s="8"/>
      <c r="J35" s="5"/>
      <c r="K35" s="7"/>
      <c r="L35" s="5"/>
      <c r="M35" s="5"/>
      <c r="N35" s="5"/>
    </row>
    <row r="36" spans="1:14" ht="26.1">
      <c r="A36" s="5"/>
      <c r="B36" s="73" t="s">
        <v>624</v>
      </c>
      <c r="C36" s="38"/>
      <c r="D36" s="156">
        <v>9.3000000000000007</v>
      </c>
      <c r="E36" s="158">
        <v>4.0999999999999996</v>
      </c>
      <c r="F36" s="159">
        <v>4.25</v>
      </c>
      <c r="G36" s="51"/>
      <c r="H36" s="51"/>
      <c r="I36" s="8"/>
      <c r="J36" s="5"/>
      <c r="K36" s="7"/>
      <c r="L36" s="5"/>
      <c r="M36" s="5"/>
      <c r="N36" s="5"/>
    </row>
    <row r="37" spans="1:14" ht="26.1">
      <c r="A37" s="5"/>
      <c r="B37" s="73" t="s">
        <v>634</v>
      </c>
      <c r="C37" s="38" t="s">
        <v>635</v>
      </c>
      <c r="D37" s="37">
        <v>0</v>
      </c>
      <c r="E37" s="158">
        <v>1</v>
      </c>
      <c r="F37" s="159">
        <v>0</v>
      </c>
      <c r="G37" s="51"/>
      <c r="H37" s="51"/>
      <c r="I37" s="8"/>
      <c r="J37" s="5"/>
      <c r="K37" s="7"/>
      <c r="L37" s="5"/>
      <c r="M37" s="5"/>
      <c r="N37" s="5"/>
    </row>
    <row r="38" spans="1:14">
      <c r="A38" s="5"/>
      <c r="B38" s="73" t="s">
        <v>636</v>
      </c>
      <c r="C38" s="38" t="s">
        <v>635</v>
      </c>
      <c r="D38" s="37">
        <v>0</v>
      </c>
      <c r="E38" s="158"/>
      <c r="F38" s="159"/>
      <c r="G38" s="51"/>
      <c r="H38" s="51"/>
      <c r="I38" s="8"/>
      <c r="J38" s="5"/>
      <c r="K38" s="7"/>
      <c r="L38" s="5"/>
      <c r="M38" s="5"/>
      <c r="N38" s="5"/>
    </row>
    <row r="39" spans="1:14" ht="26.1">
      <c r="A39" s="5"/>
      <c r="B39" s="73" t="s">
        <v>637</v>
      </c>
      <c r="C39" s="38" t="s">
        <v>635</v>
      </c>
      <c r="D39" s="37">
        <v>9</v>
      </c>
      <c r="E39" s="158">
        <v>2</v>
      </c>
      <c r="F39" s="159">
        <v>1</v>
      </c>
      <c r="G39" s="51"/>
      <c r="H39" s="51"/>
      <c r="I39" s="8"/>
      <c r="J39" s="5"/>
      <c r="K39" s="7"/>
      <c r="L39" s="5"/>
      <c r="M39" s="5"/>
      <c r="N39" s="5"/>
    </row>
    <row r="40" spans="1:14" ht="26.1">
      <c r="A40" s="5"/>
      <c r="B40" s="73" t="s">
        <v>638</v>
      </c>
      <c r="C40" s="38" t="s">
        <v>635</v>
      </c>
      <c r="D40" s="158">
        <v>1.1299999999999999</v>
      </c>
      <c r="E40" s="158"/>
      <c r="F40" s="159"/>
      <c r="G40" s="51"/>
      <c r="H40" s="51"/>
      <c r="I40" s="8"/>
      <c r="J40" s="5"/>
      <c r="K40" s="7"/>
      <c r="L40" s="5"/>
      <c r="M40" s="5"/>
      <c r="N40" s="5"/>
    </row>
    <row r="41" spans="1:14" ht="26.1">
      <c r="A41" s="5"/>
      <c r="B41" s="73" t="s">
        <v>639</v>
      </c>
      <c r="C41" s="38" t="s">
        <v>635</v>
      </c>
      <c r="D41" s="37">
        <v>0</v>
      </c>
      <c r="E41" s="158"/>
      <c r="F41" s="159"/>
      <c r="G41" s="51"/>
      <c r="H41" s="51"/>
      <c r="I41" s="8"/>
      <c r="J41" s="5"/>
      <c r="K41" s="7"/>
      <c r="L41" s="5"/>
      <c r="M41" s="5"/>
      <c r="N41" s="5"/>
    </row>
    <row r="42" spans="1:14" ht="27.75" customHeight="1">
      <c r="A42" s="5"/>
      <c r="B42" s="73" t="s">
        <v>640</v>
      </c>
      <c r="C42" s="38" t="s">
        <v>635</v>
      </c>
      <c r="D42" s="37">
        <v>0</v>
      </c>
      <c r="E42" s="158"/>
      <c r="F42" s="159"/>
      <c r="G42" s="51"/>
      <c r="H42" s="51"/>
      <c r="I42" s="8"/>
      <c r="J42" s="5"/>
      <c r="K42" s="7"/>
      <c r="L42" s="5"/>
      <c r="M42" s="5"/>
      <c r="N42" s="5"/>
    </row>
    <row r="43" spans="1:14">
      <c r="A43" s="5"/>
      <c r="B43" s="73" t="s">
        <v>641</v>
      </c>
      <c r="C43" s="38"/>
      <c r="D43" s="37">
        <v>11</v>
      </c>
      <c r="E43" s="158">
        <v>5</v>
      </c>
      <c r="F43" s="159">
        <v>0</v>
      </c>
      <c r="G43" s="51"/>
      <c r="H43" s="51"/>
      <c r="I43" s="8"/>
      <c r="J43" s="5"/>
      <c r="K43" s="7"/>
      <c r="L43" s="5"/>
      <c r="M43" s="5"/>
      <c r="N43" s="5"/>
    </row>
    <row r="44" spans="1:14">
      <c r="A44" s="5"/>
      <c r="B44" s="73" t="s">
        <v>642</v>
      </c>
      <c r="C44" s="38" t="s">
        <v>635</v>
      </c>
      <c r="D44" s="37">
        <v>1290348</v>
      </c>
      <c r="E44" s="158">
        <v>731784</v>
      </c>
      <c r="F44" s="159">
        <v>232222</v>
      </c>
      <c r="G44" s="51"/>
      <c r="H44" s="51"/>
      <c r="I44" s="8"/>
      <c r="J44" s="5"/>
      <c r="K44" s="7"/>
      <c r="L44" s="5"/>
      <c r="M44" s="5"/>
      <c r="N44" s="5"/>
    </row>
    <row r="45" spans="1:14" ht="26.1">
      <c r="A45" s="5"/>
      <c r="B45" s="73" t="s">
        <v>643</v>
      </c>
      <c r="C45" s="38"/>
      <c r="D45" s="37">
        <v>0</v>
      </c>
      <c r="E45" s="158">
        <v>0</v>
      </c>
      <c r="F45" s="158">
        <v>0</v>
      </c>
      <c r="G45" s="51"/>
      <c r="H45" s="51"/>
      <c r="I45" s="8"/>
      <c r="J45" s="5"/>
      <c r="K45" s="7"/>
      <c r="L45" s="5"/>
      <c r="M45" s="5"/>
      <c r="N45" s="5"/>
    </row>
    <row r="46" spans="1:14" ht="26.1">
      <c r="A46" s="5"/>
      <c r="B46" s="73" t="s">
        <v>644</v>
      </c>
      <c r="C46" s="38" t="s">
        <v>101</v>
      </c>
      <c r="D46" s="248">
        <v>2.5</v>
      </c>
      <c r="E46" s="37"/>
      <c r="F46" s="37"/>
      <c r="G46" s="51"/>
      <c r="H46" s="51"/>
      <c r="I46" s="8"/>
      <c r="J46" s="5"/>
      <c r="K46" s="7"/>
      <c r="L46" s="5"/>
      <c r="M46" s="5"/>
      <c r="N46" s="5"/>
    </row>
    <row r="47" spans="1:14" ht="26.1">
      <c r="A47" s="5"/>
      <c r="B47" s="73" t="s">
        <v>645</v>
      </c>
      <c r="C47" s="38" t="s">
        <v>646</v>
      </c>
      <c r="D47" s="37">
        <v>0</v>
      </c>
      <c r="E47" s="37"/>
      <c r="F47" s="37"/>
      <c r="G47" s="51"/>
      <c r="H47" s="51"/>
      <c r="I47" s="8"/>
      <c r="J47" s="5"/>
      <c r="K47" s="7"/>
      <c r="L47" s="5"/>
      <c r="M47" s="5"/>
      <c r="N47" s="5"/>
    </row>
    <row r="48" spans="1:14" ht="26.1">
      <c r="A48" s="5"/>
      <c r="B48" s="90" t="s">
        <v>643</v>
      </c>
      <c r="C48" s="39" t="s">
        <v>646</v>
      </c>
      <c r="D48" s="42">
        <v>0</v>
      </c>
      <c r="E48" s="42"/>
      <c r="F48" s="42"/>
      <c r="G48" s="53"/>
      <c r="H48" s="53"/>
      <c r="I48" s="8"/>
      <c r="J48" s="5"/>
      <c r="K48" s="7"/>
      <c r="L48" s="5"/>
      <c r="M48" s="5"/>
      <c r="N48" s="5"/>
    </row>
    <row r="49" spans="2:8">
      <c r="B49" s="18"/>
      <c r="C49" s="18"/>
      <c r="D49" s="18"/>
      <c r="E49" s="18"/>
      <c r="F49" s="18"/>
      <c r="G49" s="18"/>
      <c r="H49" s="18"/>
    </row>
    <row r="50" spans="2:8">
      <c r="B50" s="19" t="s">
        <v>648</v>
      </c>
      <c r="C50" s="18"/>
      <c r="D50" s="18"/>
      <c r="E50" s="21"/>
      <c r="F50" s="22"/>
      <c r="G50" s="22"/>
      <c r="H50" s="23"/>
    </row>
    <row r="51" spans="2:8">
      <c r="B51" s="24"/>
      <c r="C51" s="25" t="s">
        <v>16</v>
      </c>
      <c r="D51" s="26" t="s">
        <v>17</v>
      </c>
      <c r="E51" s="27" t="s">
        <v>18</v>
      </c>
      <c r="F51" s="27" t="s">
        <v>19</v>
      </c>
      <c r="G51" s="27" t="s">
        <v>20</v>
      </c>
      <c r="H51" s="27" t="s">
        <v>21</v>
      </c>
    </row>
    <row r="52" spans="2:8" ht="26.25" customHeight="1">
      <c r="B52" s="71" t="s">
        <v>649</v>
      </c>
      <c r="C52" s="28"/>
      <c r="D52" s="30"/>
      <c r="E52" s="137"/>
      <c r="F52" s="138"/>
      <c r="G52" s="48"/>
      <c r="H52" s="48"/>
    </row>
    <row r="53" spans="2:8">
      <c r="B53" s="33" t="s">
        <v>650</v>
      </c>
      <c r="C53" s="38"/>
      <c r="D53" s="35"/>
      <c r="E53" s="139"/>
      <c r="F53" s="140"/>
      <c r="G53" s="51"/>
      <c r="H53" s="51"/>
    </row>
    <row r="54" spans="2:8">
      <c r="B54" s="102" t="s">
        <v>651</v>
      </c>
      <c r="C54" s="38" t="s">
        <v>652</v>
      </c>
      <c r="D54" s="37">
        <v>179</v>
      </c>
      <c r="E54" s="139"/>
      <c r="F54" s="140"/>
      <c r="G54" s="51"/>
      <c r="H54" s="51"/>
    </row>
    <row r="55" spans="2:8">
      <c r="B55" s="102" t="s">
        <v>653</v>
      </c>
      <c r="C55" s="38" t="s">
        <v>652</v>
      </c>
      <c r="D55" s="253">
        <f>D54/'Employment profile'!D7</f>
        <v>0.85238095238095235</v>
      </c>
      <c r="E55" s="139"/>
      <c r="F55" s="140"/>
      <c r="G55" s="51"/>
      <c r="H55" s="51"/>
    </row>
    <row r="56" spans="2:8">
      <c r="B56" s="33" t="s">
        <v>654</v>
      </c>
      <c r="C56" s="38"/>
      <c r="D56" s="213"/>
      <c r="E56" s="139"/>
      <c r="F56" s="140"/>
      <c r="G56" s="51"/>
      <c r="H56" s="51"/>
    </row>
    <row r="57" spans="2:8">
      <c r="B57" s="102" t="s">
        <v>651</v>
      </c>
      <c r="C57" s="38" t="s">
        <v>652</v>
      </c>
      <c r="D57" s="37">
        <v>803</v>
      </c>
      <c r="E57" s="139"/>
      <c r="F57" s="140"/>
      <c r="G57" s="51"/>
      <c r="H57" s="51"/>
    </row>
    <row r="58" spans="2:8">
      <c r="B58" s="102" t="s">
        <v>653</v>
      </c>
      <c r="C58" s="38" t="s">
        <v>652</v>
      </c>
      <c r="D58" s="253">
        <f>D57/'Employment profile'!D26</f>
        <v>0.66916666666666669</v>
      </c>
      <c r="E58" s="139"/>
      <c r="F58" s="140"/>
      <c r="G58" s="51"/>
      <c r="H58" s="51"/>
    </row>
    <row r="59" spans="2:8" ht="26.1">
      <c r="B59" s="73" t="s">
        <v>655</v>
      </c>
      <c r="C59" s="38"/>
      <c r="D59" s="213"/>
      <c r="E59" s="139"/>
      <c r="F59" s="140"/>
      <c r="G59" s="51"/>
      <c r="H59" s="51"/>
    </row>
    <row r="60" spans="2:8">
      <c r="B60" s="33" t="s">
        <v>650</v>
      </c>
      <c r="C60" s="38"/>
      <c r="D60" s="213"/>
      <c r="E60" s="139"/>
      <c r="F60" s="140"/>
      <c r="G60" s="51"/>
      <c r="H60" s="51"/>
    </row>
    <row r="61" spans="2:8">
      <c r="B61" s="102" t="s">
        <v>651</v>
      </c>
      <c r="C61" s="38" t="s">
        <v>652</v>
      </c>
      <c r="D61" s="37">
        <v>0</v>
      </c>
      <c r="E61" s="139"/>
      <c r="F61" s="140"/>
      <c r="G61" s="51"/>
      <c r="H61" s="51"/>
    </row>
    <row r="62" spans="2:8">
      <c r="B62" s="102" t="s">
        <v>653</v>
      </c>
      <c r="C62" s="38" t="s">
        <v>652</v>
      </c>
      <c r="D62" s="37">
        <v>0</v>
      </c>
      <c r="E62" s="139"/>
      <c r="F62" s="140"/>
      <c r="G62" s="51"/>
      <c r="H62" s="51"/>
    </row>
    <row r="63" spans="2:8">
      <c r="B63" s="33" t="s">
        <v>654</v>
      </c>
      <c r="C63" s="38"/>
      <c r="D63" s="255"/>
      <c r="E63" s="139"/>
      <c r="F63" s="140"/>
      <c r="G63" s="51"/>
      <c r="H63" s="51"/>
    </row>
    <row r="64" spans="2:8">
      <c r="B64" s="102" t="s">
        <v>651</v>
      </c>
      <c r="C64" s="38" t="s">
        <v>652</v>
      </c>
      <c r="D64" s="37">
        <v>507</v>
      </c>
      <c r="E64" s="139"/>
      <c r="F64" s="140"/>
      <c r="G64" s="51"/>
      <c r="H64" s="51"/>
    </row>
    <row r="65" spans="2:8">
      <c r="B65" s="102" t="s">
        <v>653</v>
      </c>
      <c r="C65" s="38" t="s">
        <v>652</v>
      </c>
      <c r="D65" s="253">
        <f>D64/'Employment profile'!D26</f>
        <v>0.42249999999999999</v>
      </c>
      <c r="E65" s="139"/>
      <c r="F65" s="140"/>
      <c r="G65" s="51"/>
      <c r="H65" s="51"/>
    </row>
    <row r="66" spans="2:8" ht="41.25" customHeight="1">
      <c r="B66" s="73" t="s">
        <v>656</v>
      </c>
      <c r="C66" s="38"/>
      <c r="D66" s="213"/>
      <c r="E66" s="139"/>
      <c r="F66" s="140"/>
      <c r="G66" s="51"/>
      <c r="H66" s="51"/>
    </row>
    <row r="67" spans="2:8">
      <c r="B67" s="33" t="s">
        <v>650</v>
      </c>
      <c r="C67" s="38"/>
      <c r="D67" s="213"/>
      <c r="E67" s="139"/>
      <c r="F67" s="140"/>
      <c r="G67" s="51"/>
      <c r="H67" s="51"/>
    </row>
    <row r="68" spans="2:8">
      <c r="B68" s="102" t="s">
        <v>651</v>
      </c>
      <c r="C68" s="38" t="s">
        <v>652</v>
      </c>
      <c r="D68" s="37">
        <v>0</v>
      </c>
      <c r="E68" s="139"/>
      <c r="F68" s="140"/>
      <c r="G68" s="51"/>
      <c r="H68" s="51"/>
    </row>
    <row r="69" spans="2:8">
      <c r="B69" s="102" t="s">
        <v>653</v>
      </c>
      <c r="C69" s="38" t="s">
        <v>652</v>
      </c>
      <c r="D69" s="37">
        <v>0</v>
      </c>
      <c r="E69" s="139"/>
      <c r="F69" s="140"/>
      <c r="G69" s="51"/>
      <c r="H69" s="51"/>
    </row>
    <row r="70" spans="2:8">
      <c r="B70" s="33" t="s">
        <v>654</v>
      </c>
      <c r="C70" s="38"/>
      <c r="D70" s="37"/>
      <c r="E70" s="139"/>
      <c r="F70" s="140"/>
      <c r="G70" s="51"/>
      <c r="H70" s="51"/>
    </row>
    <row r="71" spans="2:8">
      <c r="B71" s="102" t="s">
        <v>651</v>
      </c>
      <c r="C71" s="38" t="s">
        <v>652</v>
      </c>
      <c r="D71" s="37">
        <v>0</v>
      </c>
      <c r="E71" s="139"/>
      <c r="F71" s="140"/>
      <c r="G71" s="51"/>
      <c r="H71" s="51"/>
    </row>
    <row r="72" spans="2:8">
      <c r="B72" s="115" t="s">
        <v>653</v>
      </c>
      <c r="C72" s="39" t="s">
        <v>652</v>
      </c>
      <c r="D72" s="39">
        <v>0</v>
      </c>
      <c r="E72" s="141"/>
      <c r="F72" s="142"/>
      <c r="G72" s="53"/>
      <c r="H72" s="53"/>
    </row>
  </sheetData>
  <phoneticPr fontId="13" type="noConversion"/>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78F4A-1D42-46A0-A8C9-7A645BB0242B}">
  <sheetPr>
    <tabColor rgb="FFFFC000"/>
  </sheetPr>
  <dimension ref="A2:I25"/>
  <sheetViews>
    <sheetView workbookViewId="0">
      <selection activeCell="L21" sqref="L21"/>
    </sheetView>
  </sheetViews>
  <sheetFormatPr defaultRowHeight="14.45"/>
  <cols>
    <col min="1" max="1" width="3.5703125" customWidth="1"/>
    <col min="2" max="2" width="42.85546875" style="174" customWidth="1"/>
    <col min="3" max="8" width="14.28515625" style="174" customWidth="1"/>
    <col min="9" max="9" width="9.140625" style="15"/>
  </cols>
  <sheetData>
    <row r="2" spans="1:9" ht="15.6">
      <c r="B2" s="17" t="s">
        <v>13</v>
      </c>
    </row>
    <row r="3" spans="1:9">
      <c r="B3" s="18" t="s">
        <v>14</v>
      </c>
    </row>
    <row r="5" spans="1:9">
      <c r="A5" s="5"/>
      <c r="B5" s="19" t="s">
        <v>657</v>
      </c>
      <c r="C5" s="18"/>
      <c r="D5" s="18"/>
      <c r="E5" s="21"/>
      <c r="F5" s="22"/>
      <c r="G5" s="22"/>
      <c r="H5" s="23"/>
      <c r="I5" s="6"/>
    </row>
    <row r="6" spans="1:9">
      <c r="A6" s="5"/>
      <c r="B6" s="24"/>
      <c r="C6" s="25" t="s">
        <v>16</v>
      </c>
      <c r="D6" s="26" t="s">
        <v>17</v>
      </c>
      <c r="E6" s="27" t="s">
        <v>18</v>
      </c>
      <c r="F6" s="27" t="s">
        <v>19</v>
      </c>
      <c r="G6" s="27" t="s">
        <v>20</v>
      </c>
      <c r="H6" s="27" t="s">
        <v>21</v>
      </c>
      <c r="I6"/>
    </row>
    <row r="7" spans="1:9" ht="26.1">
      <c r="A7" s="5"/>
      <c r="B7" s="71" t="s">
        <v>658</v>
      </c>
      <c r="C7" s="29" t="s">
        <v>95</v>
      </c>
      <c r="D7" s="32">
        <v>0</v>
      </c>
      <c r="E7" s="161">
        <v>0</v>
      </c>
      <c r="F7" s="162">
        <v>0</v>
      </c>
      <c r="G7" s="32"/>
      <c r="H7" s="32"/>
      <c r="I7"/>
    </row>
    <row r="8" spans="1:9">
      <c r="A8" s="5"/>
      <c r="B8" s="38" t="s">
        <v>659</v>
      </c>
      <c r="C8" s="34"/>
      <c r="D8" s="213"/>
      <c r="E8" s="94"/>
      <c r="F8" s="37"/>
      <c r="G8" s="37"/>
      <c r="H8" s="37"/>
      <c r="I8"/>
    </row>
    <row r="9" spans="1:9">
      <c r="A9" s="5"/>
      <c r="B9" s="33" t="s">
        <v>660</v>
      </c>
      <c r="C9" s="34" t="s">
        <v>98</v>
      </c>
      <c r="D9" s="37">
        <v>0</v>
      </c>
      <c r="E9" s="130">
        <v>0</v>
      </c>
      <c r="F9" s="130">
        <v>0</v>
      </c>
      <c r="G9" s="37"/>
      <c r="H9" s="37"/>
      <c r="I9"/>
    </row>
    <row r="10" spans="1:9">
      <c r="A10" s="5"/>
      <c r="B10" s="33" t="s">
        <v>661</v>
      </c>
      <c r="C10" s="34" t="s">
        <v>98</v>
      </c>
      <c r="D10" s="37">
        <v>0</v>
      </c>
      <c r="E10" s="163">
        <v>0</v>
      </c>
      <c r="F10" s="163">
        <v>0</v>
      </c>
      <c r="G10" s="37"/>
      <c r="H10" s="37"/>
      <c r="I10"/>
    </row>
    <row r="11" spans="1:9" ht="55.5" customHeight="1">
      <c r="B11" s="90" t="s">
        <v>662</v>
      </c>
      <c r="C11" s="40" t="s">
        <v>663</v>
      </c>
      <c r="D11" s="42">
        <v>4</v>
      </c>
      <c r="E11" s="97"/>
      <c r="F11" s="41"/>
      <c r="G11" s="42"/>
      <c r="H11" s="42"/>
    </row>
    <row r="12" spans="1:9">
      <c r="B12" s="18"/>
      <c r="C12" s="18"/>
      <c r="D12" s="18"/>
      <c r="E12" s="18"/>
      <c r="F12" s="18"/>
      <c r="G12" s="18"/>
      <c r="H12" s="18"/>
    </row>
    <row r="13" spans="1:9">
      <c r="B13" s="19" t="s">
        <v>664</v>
      </c>
      <c r="C13" s="18"/>
      <c r="D13" s="18"/>
      <c r="E13" s="21"/>
      <c r="F13" s="22"/>
      <c r="G13" s="22"/>
      <c r="H13" s="23"/>
      <c r="I13"/>
    </row>
    <row r="14" spans="1:9">
      <c r="B14" s="24"/>
      <c r="C14" s="24" t="s">
        <v>16</v>
      </c>
      <c r="D14" s="26" t="s">
        <v>17</v>
      </c>
      <c r="E14" s="27" t="s">
        <v>18</v>
      </c>
      <c r="F14" s="27" t="s">
        <v>19</v>
      </c>
      <c r="G14" s="27" t="s">
        <v>20</v>
      </c>
      <c r="H14" s="27" t="s">
        <v>21</v>
      </c>
      <c r="I14"/>
    </row>
    <row r="15" spans="1:9" ht="30" customHeight="1">
      <c r="B15" s="71" t="s">
        <v>665</v>
      </c>
      <c r="C15" s="218"/>
      <c r="D15" s="156">
        <f>819/210</f>
        <v>3.9</v>
      </c>
      <c r="E15" s="137"/>
      <c r="F15" s="138"/>
      <c r="G15" s="48"/>
      <c r="H15" s="48"/>
      <c r="I15"/>
    </row>
    <row r="16" spans="1:9" ht="26.1">
      <c r="B16" s="33" t="s">
        <v>666</v>
      </c>
      <c r="C16" s="73" t="s">
        <v>667</v>
      </c>
      <c r="D16" s="158">
        <f>553/'Employment profile'!D8</f>
        <v>4.0364963503649633</v>
      </c>
      <c r="E16" s="139"/>
      <c r="F16" s="140"/>
      <c r="G16" s="51"/>
      <c r="H16" s="51"/>
      <c r="I16"/>
    </row>
    <row r="17" spans="1:9" ht="26.1">
      <c r="B17" s="33" t="s">
        <v>668</v>
      </c>
      <c r="C17" s="73" t="s">
        <v>667</v>
      </c>
      <c r="D17" s="158">
        <f>266/'Employment profile'!D9</f>
        <v>3.6438356164383561</v>
      </c>
      <c r="E17" s="139"/>
      <c r="F17" s="140"/>
      <c r="G17" s="51"/>
      <c r="H17" s="51"/>
      <c r="I17"/>
    </row>
    <row r="18" spans="1:9" ht="32.25" customHeight="1">
      <c r="B18" s="73" t="s">
        <v>669</v>
      </c>
      <c r="C18" s="38"/>
      <c r="D18" s="214"/>
      <c r="E18" s="139"/>
      <c r="F18" s="140"/>
      <c r="G18" s="51"/>
      <c r="H18" s="51"/>
      <c r="I18"/>
    </row>
    <row r="19" spans="1:9" ht="26.1">
      <c r="B19" s="33" t="s">
        <v>670</v>
      </c>
      <c r="C19" s="73" t="s">
        <v>667</v>
      </c>
      <c r="D19" s="158">
        <f>48/7</f>
        <v>6.8571428571428568</v>
      </c>
      <c r="E19" s="139"/>
      <c r="F19" s="140"/>
      <c r="G19" s="51"/>
      <c r="H19" s="51"/>
      <c r="I19"/>
    </row>
    <row r="20" spans="1:9" ht="26.1">
      <c r="B20" s="33" t="s">
        <v>671</v>
      </c>
      <c r="C20" s="73" t="s">
        <v>667</v>
      </c>
      <c r="D20" s="158">
        <f>40/12</f>
        <v>3.3333333333333335</v>
      </c>
      <c r="E20" s="139"/>
      <c r="F20" s="140"/>
      <c r="G20" s="51"/>
      <c r="H20" s="51"/>
      <c r="I20"/>
    </row>
    <row r="21" spans="1:9" ht="26.1">
      <c r="B21" s="96" t="s">
        <v>672</v>
      </c>
      <c r="C21" s="90" t="s">
        <v>667</v>
      </c>
      <c r="D21" s="160">
        <f>731/191</f>
        <v>3.8272251308900525</v>
      </c>
      <c r="E21" s="141"/>
      <c r="F21" s="142"/>
      <c r="G21" s="53"/>
      <c r="H21" s="53"/>
      <c r="I21"/>
    </row>
    <row r="22" spans="1:9">
      <c r="B22" s="18"/>
      <c r="C22" s="18"/>
      <c r="D22" s="18"/>
      <c r="E22" s="18"/>
      <c r="F22" s="18"/>
      <c r="G22" s="18"/>
      <c r="H22" s="18"/>
      <c r="I22"/>
    </row>
    <row r="23" spans="1:9">
      <c r="A23" s="5"/>
      <c r="B23" s="19" t="s">
        <v>673</v>
      </c>
      <c r="C23" s="18"/>
      <c r="D23" s="18"/>
      <c r="E23" s="21"/>
      <c r="F23" s="22"/>
      <c r="G23" s="22"/>
      <c r="H23" s="23"/>
      <c r="I23"/>
    </row>
    <row r="24" spans="1:9">
      <c r="A24" s="5"/>
      <c r="B24" s="24"/>
      <c r="C24" s="25" t="s">
        <v>16</v>
      </c>
      <c r="D24" s="26" t="s">
        <v>17</v>
      </c>
      <c r="E24" s="27" t="s">
        <v>18</v>
      </c>
      <c r="F24" s="27" t="s">
        <v>19</v>
      </c>
      <c r="G24" s="27" t="s">
        <v>20</v>
      </c>
      <c r="H24" s="27" t="s">
        <v>21</v>
      </c>
      <c r="I24"/>
    </row>
    <row r="25" spans="1:9">
      <c r="A25" s="5"/>
      <c r="B25" s="107" t="s">
        <v>674</v>
      </c>
      <c r="C25" s="107" t="s">
        <v>675</v>
      </c>
      <c r="D25" s="107">
        <v>0</v>
      </c>
      <c r="E25" s="134"/>
      <c r="F25" s="135"/>
      <c r="G25" s="136"/>
      <c r="H25" s="136"/>
      <c r="I25"/>
    </row>
  </sheetData>
  <phoneticPr fontId="13"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9C259-0AAD-4AFE-8932-8DF813FB9DA1}">
  <sheetPr>
    <tabColor rgb="FF00B0F0"/>
  </sheetPr>
  <dimension ref="A1:I37"/>
  <sheetViews>
    <sheetView topLeftCell="A10" workbookViewId="0">
      <selection activeCell="J15" sqref="J15"/>
    </sheetView>
  </sheetViews>
  <sheetFormatPr defaultRowHeight="14.45"/>
  <cols>
    <col min="1" max="1" width="3.5703125" customWidth="1"/>
    <col min="2" max="2" width="42.85546875" customWidth="1"/>
    <col min="3" max="8" width="14.28515625" customWidth="1"/>
  </cols>
  <sheetData>
    <row r="1" spans="2:9">
      <c r="B1" s="15"/>
      <c r="C1" s="15"/>
      <c r="D1" s="15"/>
      <c r="E1" s="15"/>
      <c r="F1" s="15"/>
      <c r="G1" s="15"/>
      <c r="H1" s="15"/>
    </row>
    <row r="2" spans="2:9" ht="15.6">
      <c r="B2" s="17" t="s">
        <v>13</v>
      </c>
      <c r="C2" s="15"/>
      <c r="D2" s="15"/>
      <c r="E2" s="15"/>
      <c r="F2" s="15"/>
      <c r="G2" s="15"/>
      <c r="H2" s="15"/>
      <c r="I2" s="15"/>
    </row>
    <row r="3" spans="2:9">
      <c r="B3" s="18" t="s">
        <v>14</v>
      </c>
      <c r="C3" s="15"/>
      <c r="D3" s="15"/>
      <c r="E3" s="15"/>
      <c r="F3" s="15"/>
      <c r="G3" s="15"/>
      <c r="H3" s="15"/>
      <c r="I3" s="15"/>
    </row>
    <row r="4" spans="2:9">
      <c r="B4" s="15"/>
      <c r="C4" s="15"/>
      <c r="D4" s="15"/>
      <c r="E4" s="15"/>
      <c r="F4" s="15"/>
      <c r="G4" s="15"/>
      <c r="H4" s="15"/>
    </row>
    <row r="5" spans="2:9">
      <c r="B5" s="19" t="s">
        <v>676</v>
      </c>
      <c r="C5" s="18"/>
      <c r="D5" s="18"/>
      <c r="E5" s="21"/>
      <c r="F5" s="22"/>
      <c r="G5" s="22"/>
      <c r="H5" s="23"/>
      <c r="I5" s="15"/>
    </row>
    <row r="6" spans="2:9">
      <c r="B6" s="24"/>
      <c r="C6" s="25" t="s">
        <v>16</v>
      </c>
      <c r="D6" s="26" t="s">
        <v>17</v>
      </c>
      <c r="E6" s="27" t="s">
        <v>18</v>
      </c>
      <c r="F6" s="27" t="s">
        <v>19</v>
      </c>
      <c r="G6" s="27" t="s">
        <v>20</v>
      </c>
      <c r="H6" s="27" t="s">
        <v>21</v>
      </c>
      <c r="I6" s="15"/>
    </row>
    <row r="7" spans="2:9" ht="26.1">
      <c r="B7" s="71" t="s">
        <v>677</v>
      </c>
      <c r="C7" s="28" t="s">
        <v>678</v>
      </c>
      <c r="D7" s="30"/>
      <c r="E7" s="137"/>
      <c r="F7" s="138"/>
      <c r="G7" s="48"/>
      <c r="H7" s="48"/>
      <c r="I7" s="15"/>
    </row>
    <row r="8" spans="2:9">
      <c r="B8" s="33" t="s">
        <v>679</v>
      </c>
      <c r="C8" s="38" t="s">
        <v>678</v>
      </c>
      <c r="D8" s="37">
        <v>0</v>
      </c>
      <c r="E8" s="139"/>
      <c r="F8" s="140"/>
      <c r="G8" s="51"/>
      <c r="H8" s="51"/>
      <c r="I8" s="15"/>
    </row>
    <row r="9" spans="2:9" ht="26.1">
      <c r="B9" s="164" t="s">
        <v>680</v>
      </c>
      <c r="C9" s="38" t="s">
        <v>678</v>
      </c>
      <c r="D9" s="37">
        <v>0</v>
      </c>
      <c r="E9" s="139"/>
      <c r="F9" s="140"/>
      <c r="G9" s="51"/>
      <c r="H9" s="51"/>
      <c r="I9" s="15"/>
    </row>
    <row r="10" spans="2:9">
      <c r="B10" s="164"/>
      <c r="C10" s="38"/>
      <c r="D10" s="51"/>
      <c r="E10" s="139"/>
      <c r="F10" s="140"/>
      <c r="G10" s="51"/>
      <c r="H10" s="51"/>
      <c r="I10" s="15"/>
    </row>
    <row r="11" spans="2:9" ht="41.25" customHeight="1">
      <c r="B11" s="73" t="s">
        <v>681</v>
      </c>
      <c r="C11" s="38" t="s">
        <v>678</v>
      </c>
      <c r="D11" s="51"/>
      <c r="E11" s="139"/>
      <c r="F11" s="140"/>
      <c r="G11" s="51"/>
      <c r="H11" s="51"/>
      <c r="I11" s="15"/>
    </row>
    <row r="12" spans="2:9" ht="42.75" customHeight="1">
      <c r="B12" s="164" t="s">
        <v>682</v>
      </c>
      <c r="C12" s="38" t="s">
        <v>678</v>
      </c>
      <c r="D12" s="37">
        <v>0</v>
      </c>
      <c r="E12" s="139"/>
      <c r="F12" s="140"/>
      <c r="G12" s="51"/>
      <c r="H12" s="51"/>
      <c r="I12" s="15"/>
    </row>
    <row r="13" spans="2:9" ht="41.25" customHeight="1">
      <c r="B13" s="164" t="s">
        <v>683</v>
      </c>
      <c r="C13" s="38" t="s">
        <v>678</v>
      </c>
      <c r="D13" s="37">
        <v>0</v>
      </c>
      <c r="E13" s="139"/>
      <c r="F13" s="140"/>
      <c r="G13" s="51"/>
      <c r="H13" s="51"/>
      <c r="I13" s="15"/>
    </row>
    <row r="14" spans="2:9">
      <c r="B14" s="102"/>
      <c r="C14" s="38"/>
      <c r="D14" s="51"/>
      <c r="E14" s="139"/>
      <c r="F14" s="140"/>
      <c r="G14" s="51"/>
      <c r="H14" s="51"/>
      <c r="I14" s="15"/>
    </row>
    <row r="15" spans="2:9" ht="43.5" customHeight="1">
      <c r="B15" s="73" t="s">
        <v>684</v>
      </c>
      <c r="C15" s="38" t="s">
        <v>678</v>
      </c>
      <c r="D15" s="51"/>
      <c r="E15" s="139"/>
      <c r="F15" s="140"/>
      <c r="G15" s="51"/>
      <c r="H15" s="51"/>
      <c r="I15" s="15"/>
    </row>
    <row r="16" spans="2:9" ht="43.5" customHeight="1">
      <c r="B16" s="164" t="s">
        <v>685</v>
      </c>
      <c r="C16" s="38" t="s">
        <v>678</v>
      </c>
      <c r="D16" s="37">
        <v>0</v>
      </c>
      <c r="E16" s="139"/>
      <c r="F16" s="140"/>
      <c r="G16" s="51"/>
      <c r="H16" s="51"/>
      <c r="I16" s="15"/>
    </row>
    <row r="17" spans="1:9" ht="43.5" customHeight="1">
      <c r="B17" s="103" t="s">
        <v>686</v>
      </c>
      <c r="C17" s="39" t="s">
        <v>678</v>
      </c>
      <c r="D17" s="42">
        <v>0</v>
      </c>
      <c r="E17" s="141"/>
      <c r="F17" s="142"/>
      <c r="G17" s="53"/>
      <c r="H17" s="53"/>
      <c r="I17" s="15"/>
    </row>
    <row r="18" spans="1:9">
      <c r="B18" s="175"/>
      <c r="C18" s="175"/>
      <c r="D18" s="175"/>
      <c r="E18" s="175"/>
      <c r="F18" s="175"/>
      <c r="G18" s="175"/>
      <c r="H18" s="175"/>
    </row>
    <row r="19" spans="1:9">
      <c r="A19" s="5"/>
      <c r="B19" s="19" t="s">
        <v>687</v>
      </c>
      <c r="C19" s="18"/>
      <c r="D19" s="18"/>
      <c r="E19" s="21"/>
      <c r="F19" s="22"/>
      <c r="G19" s="22"/>
      <c r="H19" s="23"/>
      <c r="I19" s="6"/>
    </row>
    <row r="20" spans="1:9">
      <c r="A20" s="5"/>
      <c r="B20" s="24"/>
      <c r="C20" s="25" t="s">
        <v>16</v>
      </c>
      <c r="D20" s="26" t="s">
        <v>17</v>
      </c>
      <c r="E20" s="27" t="s">
        <v>18</v>
      </c>
      <c r="F20" s="27" t="s">
        <v>19</v>
      </c>
      <c r="G20" s="27" t="s">
        <v>20</v>
      </c>
      <c r="H20" s="27" t="s">
        <v>21</v>
      </c>
    </row>
    <row r="21" spans="1:9" ht="39">
      <c r="A21" s="5"/>
      <c r="B21" s="165" t="s">
        <v>688</v>
      </c>
      <c r="C21" s="166" t="s">
        <v>107</v>
      </c>
      <c r="D21" s="108" t="s">
        <v>689</v>
      </c>
      <c r="E21" s="167" t="s">
        <v>689</v>
      </c>
      <c r="F21" s="167" t="s">
        <v>689</v>
      </c>
      <c r="G21" s="108"/>
      <c r="H21" s="108"/>
    </row>
    <row r="22" spans="1:9">
      <c r="B22" s="18"/>
      <c r="C22" s="18"/>
      <c r="D22" s="18"/>
      <c r="E22" s="18"/>
      <c r="F22" s="18"/>
      <c r="G22" s="18"/>
      <c r="H22" s="18"/>
      <c r="I22" s="15"/>
    </row>
    <row r="23" spans="1:9">
      <c r="A23" s="5"/>
      <c r="B23" s="19" t="s">
        <v>690</v>
      </c>
      <c r="C23" s="18"/>
      <c r="D23" s="18"/>
      <c r="E23" s="21"/>
      <c r="F23" s="22"/>
      <c r="G23" s="22"/>
      <c r="H23" s="23"/>
      <c r="I23" s="6"/>
    </row>
    <row r="24" spans="1:9">
      <c r="A24" s="5"/>
      <c r="B24" s="24"/>
      <c r="C24" s="25" t="s">
        <v>16</v>
      </c>
      <c r="D24" s="26" t="s">
        <v>17</v>
      </c>
      <c r="E24" s="27" t="s">
        <v>18</v>
      </c>
      <c r="F24" s="27" t="s">
        <v>19</v>
      </c>
      <c r="G24" s="27" t="s">
        <v>20</v>
      </c>
      <c r="H24" s="27" t="s">
        <v>21</v>
      </c>
    </row>
    <row r="25" spans="1:9">
      <c r="A25" s="5"/>
      <c r="B25" s="28" t="s">
        <v>691</v>
      </c>
      <c r="C25" s="28"/>
      <c r="D25" s="30"/>
      <c r="E25" s="114"/>
      <c r="F25" s="32"/>
      <c r="G25" s="32"/>
      <c r="H25" s="32"/>
    </row>
    <row r="26" spans="1:9">
      <c r="A26" s="5"/>
      <c r="B26" s="33" t="s">
        <v>412</v>
      </c>
      <c r="C26" s="106" t="s">
        <v>81</v>
      </c>
      <c r="D26" s="121">
        <v>0</v>
      </c>
      <c r="E26" s="92">
        <v>0</v>
      </c>
      <c r="F26" s="92">
        <v>0</v>
      </c>
      <c r="G26" s="37"/>
      <c r="H26" s="37"/>
    </row>
    <row r="27" spans="1:9">
      <c r="A27" s="5"/>
      <c r="B27" s="96" t="s">
        <v>413</v>
      </c>
      <c r="C27" s="122" t="s">
        <v>81</v>
      </c>
      <c r="D27" s="41">
        <v>0</v>
      </c>
      <c r="E27" s="41">
        <v>0</v>
      </c>
      <c r="F27" s="41">
        <v>0</v>
      </c>
      <c r="G27" s="42"/>
      <c r="H27" s="42"/>
    </row>
    <row r="28" spans="1:9">
      <c r="A28" s="5"/>
      <c r="B28" s="43"/>
      <c r="C28" s="44"/>
      <c r="D28" s="44"/>
      <c r="E28" s="44"/>
      <c r="F28" s="44"/>
      <c r="G28" s="44"/>
      <c r="H28" s="45"/>
      <c r="I28" s="10"/>
    </row>
    <row r="29" spans="1:9">
      <c r="A29" s="5"/>
      <c r="B29" s="19" t="s">
        <v>692</v>
      </c>
      <c r="C29" s="18"/>
      <c r="D29" s="18"/>
      <c r="E29" s="21"/>
      <c r="F29" s="22"/>
      <c r="G29" s="22"/>
      <c r="H29" s="23"/>
    </row>
    <row r="30" spans="1:9">
      <c r="A30" s="5"/>
      <c r="B30" s="24"/>
      <c r="C30" s="25" t="s">
        <v>16</v>
      </c>
      <c r="D30" s="26" t="s">
        <v>17</v>
      </c>
      <c r="E30" s="27" t="s">
        <v>18</v>
      </c>
      <c r="F30" s="27" t="s">
        <v>19</v>
      </c>
      <c r="G30" s="27" t="s">
        <v>20</v>
      </c>
      <c r="H30" s="27" t="s">
        <v>21</v>
      </c>
    </row>
    <row r="31" spans="1:9" ht="26.1">
      <c r="A31" s="5"/>
      <c r="B31" s="46" t="s">
        <v>693</v>
      </c>
      <c r="C31" s="168" t="s">
        <v>694</v>
      </c>
      <c r="D31" s="121">
        <v>0</v>
      </c>
      <c r="E31" s="169"/>
      <c r="F31" s="169"/>
      <c r="G31" s="169"/>
      <c r="H31" s="169"/>
    </row>
    <row r="32" spans="1:9">
      <c r="A32" s="5"/>
      <c r="B32" s="170"/>
      <c r="C32" s="171"/>
      <c r="D32" s="172"/>
      <c r="E32" s="172"/>
      <c r="F32" s="172"/>
      <c r="G32" s="172"/>
      <c r="H32" s="172"/>
    </row>
    <row r="33" spans="1:8">
      <c r="A33" s="5"/>
      <c r="B33" s="73" t="s">
        <v>695</v>
      </c>
      <c r="C33" s="106" t="s">
        <v>696</v>
      </c>
      <c r="D33" s="37">
        <v>283</v>
      </c>
      <c r="E33" s="94"/>
      <c r="F33" s="37"/>
      <c r="G33" s="37"/>
      <c r="H33" s="37"/>
    </row>
    <row r="34" spans="1:8" ht="26.1">
      <c r="A34" s="5"/>
      <c r="B34" s="49" t="s">
        <v>697</v>
      </c>
      <c r="C34" s="106" t="s">
        <v>696</v>
      </c>
      <c r="D34" s="121" t="s">
        <v>698</v>
      </c>
      <c r="E34" s="92"/>
      <c r="F34" s="92"/>
      <c r="G34" s="37"/>
      <c r="H34" s="37"/>
    </row>
    <row r="35" spans="1:8" ht="51.95">
      <c r="A35" s="5"/>
      <c r="B35" s="49" t="s">
        <v>699</v>
      </c>
      <c r="C35" s="106" t="s">
        <v>696</v>
      </c>
      <c r="D35" s="121" t="s">
        <v>698</v>
      </c>
      <c r="E35" s="121"/>
      <c r="F35" s="121"/>
      <c r="G35" s="37"/>
      <c r="H35" s="37"/>
    </row>
    <row r="36" spans="1:8" ht="51.95">
      <c r="A36" s="5"/>
      <c r="B36" s="173" t="s">
        <v>700</v>
      </c>
      <c r="C36" s="122" t="s">
        <v>696</v>
      </c>
      <c r="D36" s="247" t="s">
        <v>698</v>
      </c>
      <c r="E36" s="123"/>
      <c r="F36" s="123"/>
      <c r="G36" s="123"/>
      <c r="H36" s="124"/>
    </row>
    <row r="37" spans="1:8">
      <c r="A37" s="5"/>
      <c r="B37" s="43"/>
      <c r="C37" s="44"/>
      <c r="D37" s="44"/>
      <c r="E37" s="44"/>
      <c r="F37" s="44"/>
      <c r="G37" s="44"/>
      <c r="H37" s="45"/>
    </row>
  </sheetData>
  <phoneticPr fontId="13"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6F460-B082-46FE-967C-DDA8B2BA5660}">
  <sheetPr>
    <tabColor theme="1" tint="0.249977111117893"/>
  </sheetPr>
  <dimension ref="A2:I14"/>
  <sheetViews>
    <sheetView workbookViewId="0">
      <selection activeCell="C3" sqref="C3"/>
    </sheetView>
  </sheetViews>
  <sheetFormatPr defaultRowHeight="14.45"/>
  <cols>
    <col min="1" max="1" width="3.5703125" customWidth="1"/>
    <col min="2" max="2" width="42.85546875" style="15" customWidth="1"/>
    <col min="3" max="8" width="14.28515625" style="15" customWidth="1"/>
    <col min="9" max="9" width="9.140625" style="15"/>
  </cols>
  <sheetData>
    <row r="2" spans="1:9" ht="15.6">
      <c r="B2" s="17" t="s">
        <v>13</v>
      </c>
    </row>
    <row r="3" spans="1:9">
      <c r="B3" s="18" t="s">
        <v>14</v>
      </c>
    </row>
    <row r="5" spans="1:9">
      <c r="A5" s="5"/>
      <c r="B5" s="19" t="s">
        <v>15</v>
      </c>
      <c r="C5" s="20"/>
      <c r="D5" s="20"/>
      <c r="E5" s="21"/>
      <c r="F5" s="22"/>
      <c r="G5" s="22"/>
      <c r="H5" s="23"/>
      <c r="I5" s="6"/>
    </row>
    <row r="6" spans="1:9">
      <c r="A6" s="5"/>
      <c r="B6" s="24"/>
      <c r="C6" s="25" t="s">
        <v>16</v>
      </c>
      <c r="D6" s="26" t="s">
        <v>17</v>
      </c>
      <c r="E6" s="27" t="s">
        <v>18</v>
      </c>
      <c r="F6" s="27" t="s">
        <v>19</v>
      </c>
      <c r="G6" s="27" t="s">
        <v>20</v>
      </c>
      <c r="H6" s="27" t="s">
        <v>21</v>
      </c>
      <c r="I6"/>
    </row>
    <row r="7" spans="1:9">
      <c r="A7" s="5"/>
      <c r="B7" s="28" t="s">
        <v>22</v>
      </c>
      <c r="C7" s="29"/>
      <c r="D7" s="30"/>
      <c r="E7" s="31"/>
      <c r="F7" s="32"/>
      <c r="G7" s="32"/>
      <c r="H7" s="32"/>
      <c r="I7"/>
    </row>
    <row r="8" spans="1:9">
      <c r="A8" s="5"/>
      <c r="B8" s="33" t="s">
        <v>23</v>
      </c>
      <c r="C8" s="34" t="s">
        <v>24</v>
      </c>
      <c r="D8" s="36">
        <v>754076.1232113525</v>
      </c>
      <c r="E8" s="36">
        <v>58164</v>
      </c>
      <c r="F8" s="37">
        <v>0</v>
      </c>
      <c r="G8" s="37"/>
      <c r="H8" s="37"/>
      <c r="I8"/>
    </row>
    <row r="9" spans="1:9" ht="26.1">
      <c r="A9" s="5"/>
      <c r="B9" s="33" t="s">
        <v>25</v>
      </c>
      <c r="C9" s="34" t="s">
        <v>24</v>
      </c>
      <c r="D9" s="37" t="s">
        <v>26</v>
      </c>
      <c r="E9" s="36">
        <v>0</v>
      </c>
      <c r="F9" s="37">
        <v>0</v>
      </c>
      <c r="G9" s="37"/>
      <c r="H9" s="37"/>
      <c r="I9"/>
    </row>
    <row r="10" spans="1:9">
      <c r="A10" s="5"/>
      <c r="B10" s="38" t="s">
        <v>27</v>
      </c>
      <c r="C10" s="34" t="s">
        <v>28</v>
      </c>
      <c r="D10" s="36">
        <v>210</v>
      </c>
      <c r="E10" s="36">
        <v>136</v>
      </c>
      <c r="F10" s="37">
        <v>70</v>
      </c>
      <c r="G10" s="37"/>
      <c r="H10" s="37"/>
      <c r="I10"/>
    </row>
    <row r="11" spans="1:9">
      <c r="A11" s="5"/>
      <c r="B11" s="38" t="s">
        <v>29</v>
      </c>
      <c r="C11" s="34" t="s">
        <v>28</v>
      </c>
      <c r="D11" s="76">
        <v>1200</v>
      </c>
      <c r="E11" s="36">
        <v>439</v>
      </c>
      <c r="F11" s="37">
        <v>143</v>
      </c>
      <c r="G11" s="37"/>
      <c r="H11" s="37"/>
      <c r="I11"/>
    </row>
    <row r="12" spans="1:9">
      <c r="A12" s="5"/>
      <c r="B12" s="39" t="s">
        <v>30</v>
      </c>
      <c r="C12" s="40" t="s">
        <v>28</v>
      </c>
      <c r="D12" s="249">
        <f>D11/(SUM(D10:D11))</f>
        <v>0.85106382978723405</v>
      </c>
      <c r="E12" s="41">
        <v>0.76</v>
      </c>
      <c r="F12" s="41">
        <v>0.67</v>
      </c>
      <c r="G12" s="42"/>
      <c r="H12" s="42"/>
      <c r="I12"/>
    </row>
    <row r="13" spans="1:9">
      <c r="A13" s="5"/>
      <c r="B13" s="43"/>
      <c r="C13" s="44"/>
      <c r="D13" s="44"/>
      <c r="E13" s="44"/>
      <c r="F13" s="44"/>
      <c r="G13" s="44"/>
      <c r="H13" s="45"/>
      <c r="I13" s="10"/>
    </row>
    <row r="14" spans="1:9">
      <c r="I1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42AAB-498F-4465-8BEC-C1745DD3467F}">
  <sheetPr>
    <tabColor theme="1" tint="0.249977111117893"/>
  </sheetPr>
  <dimension ref="A2:I38"/>
  <sheetViews>
    <sheetView workbookViewId="0">
      <selection activeCell="C43" sqref="C43"/>
    </sheetView>
  </sheetViews>
  <sheetFormatPr defaultRowHeight="14.45"/>
  <cols>
    <col min="1" max="1" width="3.5703125" customWidth="1"/>
    <col min="2" max="2" width="41.5703125" style="15" customWidth="1"/>
    <col min="3" max="3" width="14.28515625" style="15" bestFit="1" customWidth="1"/>
    <col min="4" max="4" width="56.85546875" style="15" bestFit="1" customWidth="1"/>
    <col min="5" max="5" width="29" style="16" bestFit="1" customWidth="1"/>
  </cols>
  <sheetData>
    <row r="2" spans="1:9" ht="15.6">
      <c r="B2" s="17" t="s">
        <v>13</v>
      </c>
      <c r="E2" s="15"/>
      <c r="F2" s="15"/>
      <c r="G2" s="15"/>
      <c r="H2" s="15"/>
      <c r="I2" s="15"/>
    </row>
    <row r="3" spans="1:9">
      <c r="B3" s="18" t="s">
        <v>14</v>
      </c>
      <c r="E3" s="15"/>
      <c r="F3" s="15"/>
      <c r="G3" s="15"/>
      <c r="H3" s="15"/>
      <c r="I3" s="15"/>
    </row>
    <row r="5" spans="1:9">
      <c r="A5" s="5"/>
      <c r="B5" s="19" t="s">
        <v>31</v>
      </c>
      <c r="C5" s="21"/>
      <c r="D5" s="22"/>
      <c r="E5" s="54"/>
    </row>
    <row r="6" spans="1:9">
      <c r="A6" s="5"/>
      <c r="B6" s="55" t="s">
        <v>32</v>
      </c>
      <c r="C6" s="21"/>
      <c r="D6" s="22"/>
      <c r="E6" s="54"/>
    </row>
    <row r="7" spans="1:9">
      <c r="A7" s="5"/>
      <c r="B7" s="25" t="s">
        <v>33</v>
      </c>
      <c r="C7" s="69" t="s">
        <v>34</v>
      </c>
      <c r="D7" s="69" t="s">
        <v>35</v>
      </c>
      <c r="E7" s="25" t="s">
        <v>36</v>
      </c>
    </row>
    <row r="8" spans="1:9" ht="26.1">
      <c r="A8" s="5"/>
      <c r="B8" s="280" t="s">
        <v>37</v>
      </c>
      <c r="C8" s="56" t="s">
        <v>38</v>
      </c>
      <c r="D8" s="57" t="s">
        <v>39</v>
      </c>
      <c r="E8" s="177" t="s">
        <v>40</v>
      </c>
    </row>
    <row r="9" spans="1:9" ht="39">
      <c r="A9" s="5"/>
      <c r="B9" s="279"/>
      <c r="C9" s="58" t="s">
        <v>41</v>
      </c>
      <c r="D9" s="59" t="s">
        <v>42</v>
      </c>
      <c r="E9" s="60" t="s">
        <v>43</v>
      </c>
    </row>
    <row r="10" spans="1:9" ht="39">
      <c r="A10" s="5"/>
      <c r="B10" s="38" t="s">
        <v>44</v>
      </c>
      <c r="C10" s="58" t="s">
        <v>45</v>
      </c>
      <c r="D10" s="59" t="s">
        <v>46</v>
      </c>
      <c r="E10" s="61" t="s">
        <v>44</v>
      </c>
    </row>
    <row r="11" spans="1:9" ht="26.1">
      <c r="A11" s="5"/>
      <c r="B11" s="38" t="s">
        <v>47</v>
      </c>
      <c r="C11" s="58" t="s">
        <v>48</v>
      </c>
      <c r="D11" s="59" t="s">
        <v>49</v>
      </c>
      <c r="E11" s="62" t="s">
        <v>40</v>
      </c>
    </row>
    <row r="12" spans="1:9" ht="26.1">
      <c r="A12" s="5"/>
      <c r="B12" s="278" t="s">
        <v>50</v>
      </c>
      <c r="C12" s="58" t="s">
        <v>51</v>
      </c>
      <c r="D12" s="59" t="s">
        <v>52</v>
      </c>
      <c r="E12" s="61" t="s">
        <v>53</v>
      </c>
    </row>
    <row r="13" spans="1:9" ht="26.1">
      <c r="A13" s="5"/>
      <c r="B13" s="279"/>
      <c r="C13" s="58" t="s">
        <v>54</v>
      </c>
      <c r="D13" s="59" t="s">
        <v>55</v>
      </c>
      <c r="E13" s="61" t="s">
        <v>53</v>
      </c>
    </row>
    <row r="14" spans="1:9">
      <c r="A14" s="5"/>
      <c r="B14" s="278" t="s">
        <v>56</v>
      </c>
      <c r="C14" s="58" t="s">
        <v>57</v>
      </c>
      <c r="D14" s="59" t="s">
        <v>58</v>
      </c>
      <c r="E14" s="63" t="s">
        <v>59</v>
      </c>
    </row>
    <row r="15" spans="1:9">
      <c r="A15" s="5"/>
      <c r="B15" s="280"/>
      <c r="C15" s="58" t="s">
        <v>60</v>
      </c>
      <c r="D15" s="59" t="s">
        <v>61</v>
      </c>
      <c r="E15" s="63" t="s">
        <v>59</v>
      </c>
    </row>
    <row r="16" spans="1:9">
      <c r="A16" s="5"/>
      <c r="B16" s="280"/>
      <c r="C16" s="58" t="s">
        <v>62</v>
      </c>
      <c r="D16" s="59" t="s">
        <v>63</v>
      </c>
      <c r="E16" s="63" t="s">
        <v>59</v>
      </c>
    </row>
    <row r="17" spans="1:6">
      <c r="A17" s="5"/>
      <c r="B17" s="280"/>
      <c r="C17" s="58" t="s">
        <v>64</v>
      </c>
      <c r="D17" s="59" t="s">
        <v>65</v>
      </c>
      <c r="E17" s="63" t="s">
        <v>59</v>
      </c>
    </row>
    <row r="18" spans="1:6">
      <c r="A18" s="5"/>
      <c r="B18" s="280"/>
      <c r="C18" s="58" t="s">
        <v>66</v>
      </c>
      <c r="D18" s="59" t="s">
        <v>67</v>
      </c>
      <c r="E18" s="63" t="s">
        <v>59</v>
      </c>
    </row>
    <row r="19" spans="1:6" ht="26.1">
      <c r="A19" s="5"/>
      <c r="B19" s="280"/>
      <c r="C19" s="58" t="s">
        <v>68</v>
      </c>
      <c r="D19" s="59" t="s">
        <v>69</v>
      </c>
      <c r="E19" s="63" t="s">
        <v>59</v>
      </c>
    </row>
    <row r="20" spans="1:6" ht="26.1">
      <c r="A20" s="5"/>
      <c r="B20" s="279"/>
      <c r="C20" s="58" t="s">
        <v>70</v>
      </c>
      <c r="D20" s="59" t="s">
        <v>71</v>
      </c>
      <c r="E20" s="60" t="s">
        <v>43</v>
      </c>
    </row>
    <row r="21" spans="1:6" ht="26.1">
      <c r="A21" s="5"/>
      <c r="B21" s="278" t="s">
        <v>72</v>
      </c>
      <c r="C21" s="58" t="s">
        <v>73</v>
      </c>
      <c r="D21" s="59" t="s">
        <v>74</v>
      </c>
      <c r="E21" s="60" t="s">
        <v>43</v>
      </c>
    </row>
    <row r="22" spans="1:6" ht="26.1">
      <c r="A22" s="5"/>
      <c r="B22" s="280"/>
      <c r="C22" s="58" t="s">
        <v>75</v>
      </c>
      <c r="D22" s="59" t="s">
        <v>76</v>
      </c>
      <c r="E22" s="63" t="s">
        <v>77</v>
      </c>
      <c r="F22" s="13"/>
    </row>
    <row r="23" spans="1:6" ht="26.1">
      <c r="A23" s="5"/>
      <c r="B23" s="279"/>
      <c r="C23" s="58" t="s">
        <v>78</v>
      </c>
      <c r="D23" s="59" t="s">
        <v>79</v>
      </c>
      <c r="E23" s="63" t="s">
        <v>77</v>
      </c>
      <c r="F23" s="13"/>
    </row>
    <row r="24" spans="1:6" ht="26.1">
      <c r="A24" s="5"/>
      <c r="B24" s="278" t="s">
        <v>80</v>
      </c>
      <c r="C24" s="58" t="s">
        <v>81</v>
      </c>
      <c r="D24" s="59" t="s">
        <v>82</v>
      </c>
      <c r="E24" s="63" t="s">
        <v>83</v>
      </c>
    </row>
    <row r="25" spans="1:6" ht="26.1">
      <c r="A25" s="5"/>
      <c r="B25" s="280"/>
      <c r="C25" s="58" t="s">
        <v>84</v>
      </c>
      <c r="D25" s="59" t="s">
        <v>85</v>
      </c>
      <c r="E25" s="61" t="s">
        <v>86</v>
      </c>
    </row>
    <row r="26" spans="1:6" ht="39">
      <c r="A26" s="5"/>
      <c r="B26" s="279"/>
      <c r="C26" s="58" t="s">
        <v>87</v>
      </c>
      <c r="D26" s="59" t="s">
        <v>88</v>
      </c>
      <c r="E26" s="60" t="s">
        <v>43</v>
      </c>
    </row>
    <row r="27" spans="1:6" ht="26.1">
      <c r="A27" s="5"/>
      <c r="B27" s="278" t="s">
        <v>89</v>
      </c>
      <c r="C27" s="58" t="s">
        <v>90</v>
      </c>
      <c r="D27" s="59" t="s">
        <v>91</v>
      </c>
      <c r="E27" s="60" t="s">
        <v>43</v>
      </c>
    </row>
    <row r="28" spans="1:6">
      <c r="A28" s="5"/>
      <c r="B28" s="279"/>
      <c r="C28" s="58" t="s">
        <v>92</v>
      </c>
      <c r="D28" s="59" t="s">
        <v>93</v>
      </c>
      <c r="E28" s="63" t="s">
        <v>89</v>
      </c>
    </row>
    <row r="29" spans="1:6" ht="26.1">
      <c r="A29" s="5"/>
      <c r="B29" s="278" t="s">
        <v>94</v>
      </c>
      <c r="C29" s="58" t="s">
        <v>95</v>
      </c>
      <c r="D29" s="59" t="s">
        <v>96</v>
      </c>
      <c r="E29" s="63" t="s">
        <v>97</v>
      </c>
    </row>
    <row r="30" spans="1:6">
      <c r="A30" s="5"/>
      <c r="B30" s="279"/>
      <c r="C30" s="58" t="s">
        <v>98</v>
      </c>
      <c r="D30" s="59" t="s">
        <v>99</v>
      </c>
      <c r="E30" s="63" t="s">
        <v>97</v>
      </c>
    </row>
    <row r="31" spans="1:6" ht="51.95">
      <c r="A31" s="5"/>
      <c r="B31" s="38" t="s">
        <v>100</v>
      </c>
      <c r="C31" s="58" t="s">
        <v>101</v>
      </c>
      <c r="D31" s="59" t="s">
        <v>102</v>
      </c>
      <c r="E31" s="63" t="s">
        <v>103</v>
      </c>
    </row>
    <row r="32" spans="1:6" ht="26.1">
      <c r="A32" s="5"/>
      <c r="B32" s="278" t="s">
        <v>104</v>
      </c>
      <c r="C32" s="58" t="s">
        <v>105</v>
      </c>
      <c r="D32" s="59" t="s">
        <v>106</v>
      </c>
      <c r="E32" s="60" t="s">
        <v>43</v>
      </c>
    </row>
    <row r="33" spans="1:5" ht="26.1">
      <c r="A33" s="5"/>
      <c r="B33" s="279"/>
      <c r="C33" s="58" t="s">
        <v>107</v>
      </c>
      <c r="D33" s="59" t="s">
        <v>108</v>
      </c>
      <c r="E33" s="63" t="s">
        <v>83</v>
      </c>
    </row>
    <row r="34" spans="1:5" ht="87.75" customHeight="1">
      <c r="A34" s="5"/>
      <c r="B34" s="278" t="s">
        <v>109</v>
      </c>
      <c r="C34" s="58" t="s">
        <v>110</v>
      </c>
      <c r="D34" s="59" t="s">
        <v>111</v>
      </c>
      <c r="E34" s="60" t="s">
        <v>43</v>
      </c>
    </row>
    <row r="35" spans="1:5" ht="26.1">
      <c r="A35" s="5"/>
      <c r="B35" s="280"/>
      <c r="C35" s="58" t="s">
        <v>112</v>
      </c>
      <c r="D35" s="59" t="s">
        <v>113</v>
      </c>
      <c r="E35" s="60" t="s">
        <v>43</v>
      </c>
    </row>
    <row r="36" spans="1:5" ht="26.1">
      <c r="A36" s="5"/>
      <c r="B36" s="279"/>
      <c r="C36" s="58" t="s">
        <v>114</v>
      </c>
      <c r="D36" s="59" t="s">
        <v>115</v>
      </c>
      <c r="E36" s="60" t="s">
        <v>43</v>
      </c>
    </row>
    <row r="37" spans="1:5">
      <c r="A37" s="5"/>
      <c r="B37" s="278" t="s">
        <v>116</v>
      </c>
      <c r="C37" s="58" t="s">
        <v>24</v>
      </c>
      <c r="D37" s="59" t="s">
        <v>117</v>
      </c>
      <c r="E37" s="64" t="s">
        <v>118</v>
      </c>
    </row>
    <row r="38" spans="1:5">
      <c r="A38" s="5"/>
      <c r="B38" s="281"/>
      <c r="C38" s="65" t="s">
        <v>28</v>
      </c>
      <c r="D38" s="66" t="s">
        <v>119</v>
      </c>
      <c r="E38" s="67" t="s">
        <v>118</v>
      </c>
    </row>
  </sheetData>
  <mergeCells count="10">
    <mergeCell ref="B29:B30"/>
    <mergeCell ref="B32:B33"/>
    <mergeCell ref="B34:B36"/>
    <mergeCell ref="B37:B38"/>
    <mergeCell ref="B8:B9"/>
    <mergeCell ref="B12:B13"/>
    <mergeCell ref="B14:B20"/>
    <mergeCell ref="B21:B23"/>
    <mergeCell ref="B24:B26"/>
    <mergeCell ref="B27:B28"/>
  </mergeCells>
  <hyperlinks>
    <hyperlink ref="E10" location="'Air quality'!A1" display="Air quality" xr:uid="{5CC70F70-DC62-4F0D-854C-307F4BBFA515}"/>
    <hyperlink ref="E8" location="'Energy and decarbonisation'!A1" display="Energy and decarbonisation" xr:uid="{C61CD08A-E9AC-4A15-B8EF-5B987E2F8525}"/>
    <hyperlink ref="E11" location="'Energy and decarbonisation'!A1" display="Energy and decarbonisation" xr:uid="{8199665F-5A7F-49EF-9246-4EC03F3FA837}"/>
    <hyperlink ref="E12" location="'Water stewardship'!A1" display="Water stewardship" xr:uid="{AE944CBA-1E34-4676-A2D2-51E09ACA7DEB}"/>
    <hyperlink ref="E13" location="'Water stewardship'!A1" display="Water stewardship" xr:uid="{9E561C3F-A8FE-49CC-BD05-7FE9B668D9E9}"/>
    <hyperlink ref="E14" location="'Waste and hazardous materials'!A1" display="Waste and hazardous materials" xr:uid="{69DC2109-6B31-4600-8256-1095F9C2AE89}"/>
    <hyperlink ref="E15" location="'Waste and hazardous materials'!A1" display="Waste and hazardous materials" xr:uid="{B0C0725F-CC4F-4B5D-BFCD-A3CDF631CC59}"/>
    <hyperlink ref="E16" location="'Waste and hazardous materials'!A1" display="Waste and hazardous materials" xr:uid="{BC0564BB-437F-460B-B0D3-C0C6A0F6FFD9}"/>
    <hyperlink ref="E17" location="'Waste and hazardous materials'!A1" display="Waste and hazardous materials" xr:uid="{6460A7E9-F60A-4574-A292-E6C5443883D8}"/>
    <hyperlink ref="E18" location="'Waste and hazardous materials'!A1" display="Waste and hazardous materials" xr:uid="{99AB9A9E-5E09-480B-8DCD-46AFE2567485}"/>
    <hyperlink ref="E19" location="'Waste and hazardous materials'!A1" display="Waste and hazardous materials" xr:uid="{154F66C6-C99F-4E07-9FDB-8A07CC814833}"/>
    <hyperlink ref="E22" location="'Nature and biodiversity'!A1" display="Nature and biodiversity" xr:uid="{4AEB3113-79AA-4169-8C1C-5C5B56F402C0}"/>
    <hyperlink ref="E23" location="'Nature and biodiversity'!A1" display="Nature and biodiversity" xr:uid="{E05FC1CC-C3E7-441B-B7E9-3FE01FF3EE9C}"/>
    <hyperlink ref="E24" location="'Ethics, risk and compliance'!A1" display="Ethics, risk and compliance" xr:uid="{89CAB782-CD57-41AF-98F2-7E6E1E35FD98}"/>
    <hyperlink ref="E25" location="'Aboriginal cultural heritage'!A1" display="Aboriginal cultural heritage" xr:uid="{DBA1AEB3-C8CD-4878-AAA5-75A593218EBE}"/>
    <hyperlink ref="E28" location="'Community relations'!A1" display="Community relations" xr:uid="{317A5597-3D20-4FA1-9E83-F4B55DE064C1}"/>
    <hyperlink ref="E29" location="'Talent attraction and retention'!A1" display="Talent attraction and retention" xr:uid="{C31E2CCA-E4A5-40B0-91A9-550A72BB4BB0}"/>
    <hyperlink ref="E30" location="'Talent attraction and retention'!A1" display="Talent attraction and retention" xr:uid="{B39B832C-8FB2-4EC8-B6C6-AC384C051EDE}"/>
    <hyperlink ref="E31" location="'Health and safety'!A1" display="Health and safety" xr:uid="{30031605-B06A-4AFE-922A-DC418C218DE4}"/>
    <hyperlink ref="E33" location="'Ethics, risk and compliance'!A1" display="Ethics, risk and compliance" xr:uid="{CA4FB9B5-9F2C-4917-885C-DD2A08D78B0C}"/>
    <hyperlink ref="E37" location="'Activity and economic data'!A1" display="Activity and economic data" xr:uid="{96A75B17-1760-4EDE-8994-C9198E998717}"/>
    <hyperlink ref="E38" location="'Activity and economic data'!A1" display="Activity and economic data" xr:uid="{6E53DBDF-2209-4148-A7E0-68F0E8953D5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79347-DD9E-4A46-A6E1-184FFBD0941F}">
  <sheetPr>
    <tabColor theme="1" tint="0.249977111117893"/>
  </sheetPr>
  <dimension ref="A2:I147"/>
  <sheetViews>
    <sheetView tabSelected="1" topLeftCell="A4" zoomScaleNormal="100" workbookViewId="0">
      <selection activeCell="D12" sqref="D12"/>
    </sheetView>
  </sheetViews>
  <sheetFormatPr defaultRowHeight="14.45"/>
  <cols>
    <col min="1" max="1" width="3.5703125" customWidth="1"/>
    <col min="2" max="2" width="29.42578125" style="15" customWidth="1"/>
    <col min="3" max="3" width="121.42578125" style="15" customWidth="1"/>
    <col min="4" max="4" width="39.85546875" style="15" customWidth="1"/>
  </cols>
  <sheetData>
    <row r="2" spans="1:9" ht="15.6">
      <c r="B2" s="17" t="s">
        <v>13</v>
      </c>
      <c r="E2" s="15"/>
      <c r="F2" s="15"/>
      <c r="G2" s="15"/>
      <c r="H2" s="15"/>
      <c r="I2" s="15"/>
    </row>
    <row r="3" spans="1:9">
      <c r="B3" s="18" t="s">
        <v>14</v>
      </c>
      <c r="E3" s="15"/>
      <c r="F3" s="15"/>
      <c r="G3" s="15"/>
      <c r="H3" s="15"/>
      <c r="I3" s="15"/>
    </row>
    <row r="5" spans="1:9">
      <c r="A5" s="5"/>
      <c r="B5" s="272" t="s">
        <v>120</v>
      </c>
      <c r="C5" s="21"/>
      <c r="D5" s="22"/>
    </row>
    <row r="6" spans="1:9">
      <c r="A6" s="5"/>
      <c r="B6" s="273" t="s">
        <v>121</v>
      </c>
      <c r="C6" s="21"/>
      <c r="D6" s="22"/>
    </row>
    <row r="7" spans="1:9" ht="51.95">
      <c r="A7" s="5"/>
      <c r="B7" s="274" t="s">
        <v>122</v>
      </c>
      <c r="C7" s="21"/>
      <c r="D7" s="22"/>
    </row>
    <row r="8" spans="1:9">
      <c r="A8" s="5"/>
      <c r="B8" s="275" t="s">
        <v>123</v>
      </c>
      <c r="C8" s="69" t="s">
        <v>124</v>
      </c>
      <c r="D8" s="69" t="s">
        <v>36</v>
      </c>
    </row>
    <row r="9" spans="1:9">
      <c r="A9" s="5"/>
      <c r="B9" s="70" t="s">
        <v>125</v>
      </c>
      <c r="C9" s="71" t="s">
        <v>126</v>
      </c>
      <c r="D9" s="31" t="s">
        <v>43</v>
      </c>
    </row>
    <row r="10" spans="1:9">
      <c r="A10" s="5"/>
      <c r="B10" s="72" t="s">
        <v>127</v>
      </c>
      <c r="C10" s="73" t="s">
        <v>128</v>
      </c>
      <c r="D10" s="36" t="s">
        <v>43</v>
      </c>
    </row>
    <row r="11" spans="1:9">
      <c r="A11" s="5"/>
      <c r="B11" s="72" t="s">
        <v>129</v>
      </c>
      <c r="C11" s="73" t="s">
        <v>130</v>
      </c>
      <c r="D11" s="36" t="s">
        <v>43</v>
      </c>
    </row>
    <row r="12" spans="1:9">
      <c r="A12" s="5"/>
      <c r="B12" s="72" t="s">
        <v>131</v>
      </c>
      <c r="C12" s="73" t="s">
        <v>132</v>
      </c>
      <c r="D12" s="36" t="s">
        <v>133</v>
      </c>
    </row>
    <row r="13" spans="1:9">
      <c r="A13" s="5"/>
      <c r="B13" s="72" t="s">
        <v>134</v>
      </c>
      <c r="C13" s="73" t="s">
        <v>135</v>
      </c>
      <c r="D13" s="36" t="s">
        <v>43</v>
      </c>
    </row>
    <row r="14" spans="1:9">
      <c r="A14" s="5"/>
      <c r="B14" s="72" t="s">
        <v>136</v>
      </c>
      <c r="C14" s="73" t="s">
        <v>137</v>
      </c>
      <c r="D14" s="36" t="s">
        <v>43</v>
      </c>
    </row>
    <row r="15" spans="1:9">
      <c r="A15" s="5"/>
      <c r="B15" s="72" t="s">
        <v>138</v>
      </c>
      <c r="C15" s="73" t="s">
        <v>139</v>
      </c>
      <c r="D15" s="63" t="s">
        <v>140</v>
      </c>
    </row>
    <row r="16" spans="1:9">
      <c r="A16" s="5"/>
      <c r="B16" s="72" t="s">
        <v>141</v>
      </c>
      <c r="C16" s="73" t="s">
        <v>142</v>
      </c>
      <c r="D16" s="63" t="s">
        <v>140</v>
      </c>
    </row>
    <row r="17" spans="1:4">
      <c r="A17" s="5"/>
      <c r="B17" s="72" t="s">
        <v>143</v>
      </c>
      <c r="C17" s="73" t="s">
        <v>144</v>
      </c>
      <c r="D17" s="36" t="s">
        <v>43</v>
      </c>
    </row>
    <row r="18" spans="1:4">
      <c r="A18" s="5"/>
      <c r="B18" s="72" t="s">
        <v>145</v>
      </c>
      <c r="C18" s="73" t="s">
        <v>146</v>
      </c>
      <c r="D18" s="36" t="s">
        <v>43</v>
      </c>
    </row>
    <row r="19" spans="1:4">
      <c r="A19" s="5"/>
      <c r="B19" s="72" t="s">
        <v>147</v>
      </c>
      <c r="C19" s="73" t="s">
        <v>148</v>
      </c>
      <c r="D19" s="36" t="s">
        <v>43</v>
      </c>
    </row>
    <row r="20" spans="1:4">
      <c r="A20" s="5"/>
      <c r="B20" s="72" t="s">
        <v>149</v>
      </c>
      <c r="C20" s="73" t="s">
        <v>150</v>
      </c>
      <c r="D20" s="36" t="s">
        <v>43</v>
      </c>
    </row>
    <row r="21" spans="1:4">
      <c r="A21" s="5"/>
      <c r="B21" s="72" t="s">
        <v>151</v>
      </c>
      <c r="C21" s="73" t="s">
        <v>152</v>
      </c>
      <c r="D21" s="36" t="s">
        <v>43</v>
      </c>
    </row>
    <row r="22" spans="1:4">
      <c r="A22" s="5"/>
      <c r="B22" s="72" t="s">
        <v>153</v>
      </c>
      <c r="C22" s="73" t="s">
        <v>154</v>
      </c>
      <c r="D22" s="36" t="s">
        <v>43</v>
      </c>
    </row>
    <row r="23" spans="1:4">
      <c r="A23" s="5"/>
      <c r="B23" s="72" t="s">
        <v>155</v>
      </c>
      <c r="C23" s="73" t="s">
        <v>156</v>
      </c>
      <c r="D23" s="36" t="s">
        <v>43</v>
      </c>
    </row>
    <row r="24" spans="1:4">
      <c r="A24" s="5"/>
      <c r="B24" s="72" t="s">
        <v>157</v>
      </c>
      <c r="C24" s="73" t="s">
        <v>158</v>
      </c>
      <c r="D24" s="36" t="s">
        <v>43</v>
      </c>
    </row>
    <row r="25" spans="1:4">
      <c r="A25" s="5"/>
      <c r="B25" s="72" t="s">
        <v>159</v>
      </c>
      <c r="C25" s="73" t="s">
        <v>160</v>
      </c>
      <c r="D25" s="59" t="s">
        <v>161</v>
      </c>
    </row>
    <row r="26" spans="1:4">
      <c r="A26" s="5"/>
      <c r="B26" s="72" t="s">
        <v>162</v>
      </c>
      <c r="C26" s="73" t="s">
        <v>163</v>
      </c>
      <c r="D26" s="59" t="s">
        <v>161</v>
      </c>
    </row>
    <row r="27" spans="1:4">
      <c r="A27" s="5"/>
      <c r="B27" s="72" t="s">
        <v>164</v>
      </c>
      <c r="C27" s="73" t="s">
        <v>165</v>
      </c>
      <c r="D27" s="36" t="s">
        <v>166</v>
      </c>
    </row>
    <row r="28" spans="1:4" ht="14.45" customHeight="1">
      <c r="A28" s="5"/>
      <c r="B28" s="72" t="s">
        <v>167</v>
      </c>
      <c r="C28" s="73" t="s">
        <v>168</v>
      </c>
      <c r="D28" s="59" t="s">
        <v>169</v>
      </c>
    </row>
    <row r="29" spans="1:4">
      <c r="A29" s="5"/>
      <c r="B29" s="72" t="s">
        <v>170</v>
      </c>
      <c r="C29" s="73" t="s">
        <v>171</v>
      </c>
      <c r="D29" s="36" t="s">
        <v>172</v>
      </c>
    </row>
    <row r="30" spans="1:4">
      <c r="A30" s="5"/>
      <c r="B30" s="72" t="s">
        <v>173</v>
      </c>
      <c r="C30" s="73" t="s">
        <v>174</v>
      </c>
      <c r="D30" s="36" t="s">
        <v>43</v>
      </c>
    </row>
    <row r="31" spans="1:4">
      <c r="A31" s="5"/>
      <c r="B31" s="72" t="s">
        <v>175</v>
      </c>
      <c r="C31" s="73" t="s">
        <v>176</v>
      </c>
      <c r="D31" s="36" t="s">
        <v>43</v>
      </c>
    </row>
    <row r="32" spans="1:4">
      <c r="A32" s="5"/>
      <c r="B32" s="72" t="s">
        <v>177</v>
      </c>
      <c r="C32" s="73" t="s">
        <v>178</v>
      </c>
      <c r="D32" s="36" t="s">
        <v>43</v>
      </c>
    </row>
    <row r="33" spans="1:4">
      <c r="A33" s="5"/>
      <c r="B33" s="72" t="s">
        <v>179</v>
      </c>
      <c r="C33" s="73" t="s">
        <v>180</v>
      </c>
      <c r="D33" s="36" t="s">
        <v>43</v>
      </c>
    </row>
    <row r="34" spans="1:4">
      <c r="A34" s="5"/>
      <c r="B34" s="72" t="s">
        <v>181</v>
      </c>
      <c r="C34" s="73" t="s">
        <v>182</v>
      </c>
      <c r="D34" s="36" t="s">
        <v>43</v>
      </c>
    </row>
    <row r="35" spans="1:4">
      <c r="A35" s="5"/>
      <c r="B35" s="72" t="s">
        <v>183</v>
      </c>
      <c r="C35" s="73" t="s">
        <v>184</v>
      </c>
      <c r="D35" s="63" t="s">
        <v>83</v>
      </c>
    </row>
    <row r="36" spans="1:4">
      <c r="A36" s="5"/>
      <c r="B36" s="72" t="s">
        <v>185</v>
      </c>
      <c r="C36" s="73" t="s">
        <v>186</v>
      </c>
      <c r="D36" s="36" t="s">
        <v>43</v>
      </c>
    </row>
    <row r="37" spans="1:4">
      <c r="A37" s="5"/>
      <c r="B37" s="72" t="s">
        <v>187</v>
      </c>
      <c r="C37" s="73" t="s">
        <v>188</v>
      </c>
      <c r="D37" s="36" t="s">
        <v>43</v>
      </c>
    </row>
    <row r="38" spans="1:4">
      <c r="A38" s="5"/>
      <c r="B38" s="74" t="s">
        <v>189</v>
      </c>
      <c r="C38" s="75" t="s">
        <v>190</v>
      </c>
      <c r="D38" s="76" t="s">
        <v>43</v>
      </c>
    </row>
    <row r="39" spans="1:4">
      <c r="A39" s="5"/>
      <c r="B39" s="275" t="s">
        <v>191</v>
      </c>
      <c r="C39" s="69" t="s">
        <v>124</v>
      </c>
      <c r="D39" s="69" t="s">
        <v>36</v>
      </c>
    </row>
    <row r="40" spans="1:4">
      <c r="B40" s="70" t="s">
        <v>192</v>
      </c>
      <c r="C40" s="77" t="s">
        <v>193</v>
      </c>
      <c r="D40" s="28" t="s">
        <v>43</v>
      </c>
    </row>
    <row r="41" spans="1:4">
      <c r="B41" s="72" t="s">
        <v>194</v>
      </c>
      <c r="C41" s="78" t="s">
        <v>195</v>
      </c>
      <c r="D41" s="31" t="s">
        <v>43</v>
      </c>
    </row>
    <row r="42" spans="1:4">
      <c r="B42" s="74" t="s">
        <v>196</v>
      </c>
      <c r="C42" s="79" t="s">
        <v>197</v>
      </c>
      <c r="D42" s="80" t="s">
        <v>43</v>
      </c>
    </row>
    <row r="43" spans="1:4">
      <c r="B43" s="260" t="s">
        <v>198</v>
      </c>
      <c r="C43" s="69" t="s">
        <v>124</v>
      </c>
      <c r="D43" s="69" t="s">
        <v>36</v>
      </c>
    </row>
    <row r="44" spans="1:4">
      <c r="B44" s="261" t="s">
        <v>199</v>
      </c>
      <c r="C44" s="203"/>
      <c r="D44" s="204"/>
    </row>
    <row r="45" spans="1:4">
      <c r="B45" s="262" t="s">
        <v>200</v>
      </c>
      <c r="C45" s="60" t="s">
        <v>197</v>
      </c>
      <c r="D45" s="50" t="s">
        <v>43</v>
      </c>
    </row>
    <row r="46" spans="1:4">
      <c r="B46" s="263" t="s">
        <v>201</v>
      </c>
      <c r="C46" s="60" t="s">
        <v>202</v>
      </c>
      <c r="D46" s="64" t="s">
        <v>40</v>
      </c>
    </row>
    <row r="47" spans="1:4">
      <c r="B47" s="263" t="s">
        <v>203</v>
      </c>
      <c r="C47" s="60" t="s">
        <v>204</v>
      </c>
      <c r="D47" s="64" t="s">
        <v>40</v>
      </c>
    </row>
    <row r="48" spans="1:4">
      <c r="B48" s="263" t="s">
        <v>205</v>
      </c>
      <c r="C48" s="60" t="s">
        <v>206</v>
      </c>
      <c r="D48" s="64" t="s">
        <v>40</v>
      </c>
    </row>
    <row r="49" spans="2:4">
      <c r="B49" s="263" t="s">
        <v>207</v>
      </c>
      <c r="C49" s="60" t="s">
        <v>208</v>
      </c>
      <c r="D49" s="64" t="s">
        <v>40</v>
      </c>
    </row>
    <row r="50" spans="2:4">
      <c r="B50" s="263" t="s">
        <v>209</v>
      </c>
      <c r="C50" s="60" t="s">
        <v>210</v>
      </c>
      <c r="D50" s="64" t="s">
        <v>40</v>
      </c>
    </row>
    <row r="51" spans="2:4">
      <c r="B51" s="263" t="s">
        <v>211</v>
      </c>
      <c r="C51" s="60" t="s">
        <v>212</v>
      </c>
      <c r="D51" s="64" t="s">
        <v>40</v>
      </c>
    </row>
    <row r="52" spans="2:4">
      <c r="B52" s="263" t="s">
        <v>213</v>
      </c>
      <c r="C52" s="60" t="s">
        <v>214</v>
      </c>
      <c r="D52" s="64" t="s">
        <v>40</v>
      </c>
    </row>
    <row r="53" spans="2:4">
      <c r="B53" s="264" t="s">
        <v>215</v>
      </c>
      <c r="C53" s="60" t="s">
        <v>216</v>
      </c>
      <c r="D53" s="64" t="s">
        <v>40</v>
      </c>
    </row>
    <row r="54" spans="2:4">
      <c r="B54" s="265" t="s">
        <v>217</v>
      </c>
      <c r="C54" s="205"/>
      <c r="D54" s="206"/>
    </row>
    <row r="55" spans="2:4">
      <c r="B55" s="262" t="s">
        <v>218</v>
      </c>
      <c r="C55" s="60" t="s">
        <v>197</v>
      </c>
      <c r="D55" s="50" t="s">
        <v>43</v>
      </c>
    </row>
    <row r="56" spans="2:4">
      <c r="B56" s="266" t="s">
        <v>219</v>
      </c>
      <c r="C56" s="60" t="s">
        <v>220</v>
      </c>
      <c r="D56" s="179" t="s">
        <v>221</v>
      </c>
    </row>
    <row r="57" spans="2:4">
      <c r="B57" s="267" t="s">
        <v>222</v>
      </c>
      <c r="C57" s="209"/>
      <c r="D57" s="210"/>
    </row>
    <row r="58" spans="2:4">
      <c r="B58" s="262" t="s">
        <v>223</v>
      </c>
      <c r="C58" s="60" t="s">
        <v>224</v>
      </c>
      <c r="D58" s="50"/>
    </row>
    <row r="59" spans="2:4">
      <c r="B59" s="265" t="s">
        <v>225</v>
      </c>
      <c r="C59" s="205"/>
      <c r="D59" s="206"/>
    </row>
    <row r="60" spans="2:4">
      <c r="B60" s="262" t="s">
        <v>226</v>
      </c>
      <c r="C60" s="60" t="s">
        <v>197</v>
      </c>
      <c r="D60" s="50" t="s">
        <v>43</v>
      </c>
    </row>
    <row r="61" spans="2:4">
      <c r="B61" s="268" t="s">
        <v>227</v>
      </c>
      <c r="C61" s="60" t="s">
        <v>228</v>
      </c>
      <c r="D61" s="50" t="s">
        <v>43</v>
      </c>
    </row>
    <row r="62" spans="2:4">
      <c r="B62" s="268" t="s">
        <v>229</v>
      </c>
      <c r="C62" s="60" t="s">
        <v>230</v>
      </c>
      <c r="D62" s="63" t="s">
        <v>77</v>
      </c>
    </row>
    <row r="63" spans="2:4">
      <c r="B63" s="268" t="s">
        <v>231</v>
      </c>
      <c r="C63" s="60" t="s">
        <v>232</v>
      </c>
      <c r="D63" s="50" t="s">
        <v>43</v>
      </c>
    </row>
    <row r="64" spans="2:4">
      <c r="B64" s="268" t="s">
        <v>233</v>
      </c>
      <c r="C64" s="60" t="s">
        <v>234</v>
      </c>
      <c r="D64" s="63" t="s">
        <v>77</v>
      </c>
    </row>
    <row r="65" spans="2:4">
      <c r="B65" s="268" t="s">
        <v>235</v>
      </c>
      <c r="C65" s="60" t="s">
        <v>236</v>
      </c>
      <c r="D65" s="63" t="s">
        <v>77</v>
      </c>
    </row>
    <row r="66" spans="2:4">
      <c r="B66" s="268" t="s">
        <v>237</v>
      </c>
      <c r="C66" s="60" t="s">
        <v>238</v>
      </c>
      <c r="D66" s="50" t="s">
        <v>43</v>
      </c>
    </row>
    <row r="67" spans="2:4">
      <c r="B67" s="266" t="s">
        <v>239</v>
      </c>
      <c r="C67" s="60" t="s">
        <v>240</v>
      </c>
      <c r="D67" s="50" t="s">
        <v>43</v>
      </c>
    </row>
    <row r="68" spans="2:4">
      <c r="B68" s="267" t="s">
        <v>241</v>
      </c>
      <c r="C68" s="209"/>
      <c r="D68" s="210"/>
    </row>
    <row r="69" spans="2:4">
      <c r="B69" s="263" t="s">
        <v>223</v>
      </c>
      <c r="C69" s="60" t="s">
        <v>242</v>
      </c>
      <c r="D69" s="82"/>
    </row>
    <row r="70" spans="2:4">
      <c r="B70" s="269" t="s">
        <v>243</v>
      </c>
      <c r="C70" s="207"/>
      <c r="D70" s="208"/>
    </row>
    <row r="71" spans="2:4">
      <c r="B71" s="263" t="s">
        <v>244</v>
      </c>
      <c r="C71" s="38" t="s">
        <v>197</v>
      </c>
      <c r="D71" s="50" t="s">
        <v>43</v>
      </c>
    </row>
    <row r="72" spans="2:4">
      <c r="B72" s="263" t="s">
        <v>245</v>
      </c>
      <c r="C72" s="38" t="s">
        <v>246</v>
      </c>
      <c r="D72" s="50" t="s">
        <v>43</v>
      </c>
    </row>
    <row r="73" spans="2:4">
      <c r="B73" s="263" t="s">
        <v>247</v>
      </c>
      <c r="C73" s="73" t="s">
        <v>248</v>
      </c>
      <c r="D73" s="179" t="s">
        <v>249</v>
      </c>
    </row>
    <row r="74" spans="2:4">
      <c r="B74" s="269" t="s">
        <v>250</v>
      </c>
      <c r="C74" s="207"/>
      <c r="D74" s="208"/>
    </row>
    <row r="75" spans="2:4">
      <c r="B75" s="263" t="s">
        <v>251</v>
      </c>
      <c r="C75" s="38" t="s">
        <v>197</v>
      </c>
      <c r="D75" s="50" t="s">
        <v>43</v>
      </c>
    </row>
    <row r="76" spans="2:4">
      <c r="B76" s="268" t="s">
        <v>252</v>
      </c>
      <c r="C76" s="38" t="s">
        <v>253</v>
      </c>
      <c r="D76" s="50" t="s">
        <v>43</v>
      </c>
    </row>
    <row r="77" spans="2:4">
      <c r="B77" s="268" t="s">
        <v>254</v>
      </c>
      <c r="C77" s="38" t="s">
        <v>255</v>
      </c>
      <c r="D77" s="50" t="s">
        <v>43</v>
      </c>
    </row>
    <row r="78" spans="2:4">
      <c r="B78" s="268" t="s">
        <v>256</v>
      </c>
      <c r="C78" s="38" t="s">
        <v>257</v>
      </c>
      <c r="D78" s="63" t="s">
        <v>53</v>
      </c>
    </row>
    <row r="79" spans="2:4">
      <c r="B79" s="268" t="s">
        <v>258</v>
      </c>
      <c r="C79" s="38" t="s">
        <v>259</v>
      </c>
      <c r="D79" s="63" t="s">
        <v>53</v>
      </c>
    </row>
    <row r="80" spans="2:4">
      <c r="B80" s="268" t="s">
        <v>260</v>
      </c>
      <c r="C80" s="38" t="s">
        <v>261</v>
      </c>
      <c r="D80" s="63" t="s">
        <v>53</v>
      </c>
    </row>
    <row r="81" spans="2:4">
      <c r="B81" s="270" t="s">
        <v>262</v>
      </c>
      <c r="C81" s="211"/>
      <c r="D81" s="212"/>
    </row>
    <row r="82" spans="2:4">
      <c r="B82" s="263" t="s">
        <v>223</v>
      </c>
      <c r="C82" s="60" t="s">
        <v>263</v>
      </c>
      <c r="D82" s="82"/>
    </row>
    <row r="83" spans="2:4">
      <c r="B83" s="270" t="s">
        <v>264</v>
      </c>
      <c r="C83" s="209"/>
      <c r="D83" s="212"/>
    </row>
    <row r="84" spans="2:4">
      <c r="B84" s="263" t="s">
        <v>223</v>
      </c>
      <c r="C84" s="60" t="s">
        <v>265</v>
      </c>
      <c r="D84" s="82"/>
    </row>
    <row r="85" spans="2:4">
      <c r="B85" s="269" t="s">
        <v>266</v>
      </c>
      <c r="C85" s="207"/>
      <c r="D85" s="208"/>
    </row>
    <row r="86" spans="2:4">
      <c r="B86" s="263" t="s">
        <v>267</v>
      </c>
      <c r="C86" s="38" t="s">
        <v>197</v>
      </c>
      <c r="D86" s="82" t="s">
        <v>43</v>
      </c>
    </row>
    <row r="87" spans="2:4">
      <c r="B87" s="268" t="s">
        <v>268</v>
      </c>
      <c r="C87" s="38" t="s">
        <v>269</v>
      </c>
      <c r="D87" s="63" t="s">
        <v>89</v>
      </c>
    </row>
    <row r="88" spans="2:4">
      <c r="B88" s="266" t="s">
        <v>270</v>
      </c>
      <c r="C88" s="38" t="s">
        <v>271</v>
      </c>
      <c r="D88" s="82" t="s">
        <v>43</v>
      </c>
    </row>
    <row r="89" spans="2:4">
      <c r="B89" s="263" t="s">
        <v>272</v>
      </c>
      <c r="C89" s="38" t="s">
        <v>273</v>
      </c>
      <c r="D89" s="63" t="s">
        <v>89</v>
      </c>
    </row>
    <row r="90" spans="2:4">
      <c r="B90" s="269" t="s">
        <v>274</v>
      </c>
      <c r="C90" s="207"/>
      <c r="D90" s="208"/>
    </row>
    <row r="91" spans="2:4">
      <c r="B91" s="263" t="s">
        <v>275</v>
      </c>
      <c r="C91" s="38" t="s">
        <v>197</v>
      </c>
      <c r="D91" s="82" t="s">
        <v>43</v>
      </c>
    </row>
    <row r="92" spans="2:4">
      <c r="B92" s="266" t="s">
        <v>276</v>
      </c>
      <c r="C92" s="38" t="s">
        <v>277</v>
      </c>
      <c r="D92" s="63" t="s">
        <v>86</v>
      </c>
    </row>
    <row r="93" spans="2:4">
      <c r="B93" s="263" t="s">
        <v>278</v>
      </c>
      <c r="C93" s="73" t="s">
        <v>279</v>
      </c>
      <c r="D93" s="50" t="s">
        <v>43</v>
      </c>
    </row>
    <row r="94" spans="2:4" ht="26.1">
      <c r="B94" s="263" t="s">
        <v>280</v>
      </c>
      <c r="C94" s="73" t="s">
        <v>281</v>
      </c>
      <c r="D94" s="50" t="s">
        <v>43</v>
      </c>
    </row>
    <row r="95" spans="2:4">
      <c r="B95" s="270" t="s">
        <v>282</v>
      </c>
      <c r="C95" s="211"/>
      <c r="D95" s="212"/>
    </row>
    <row r="96" spans="2:4">
      <c r="B96" s="263" t="s">
        <v>223</v>
      </c>
      <c r="C96" s="60" t="s">
        <v>283</v>
      </c>
      <c r="D96" s="82"/>
    </row>
    <row r="97" spans="2:4">
      <c r="B97" s="270" t="s">
        <v>284</v>
      </c>
      <c r="C97" s="211"/>
      <c r="D97" s="212"/>
    </row>
    <row r="98" spans="2:4">
      <c r="B98" s="263" t="s">
        <v>223</v>
      </c>
      <c r="C98" s="60" t="s">
        <v>285</v>
      </c>
      <c r="D98" s="82"/>
    </row>
    <row r="99" spans="2:4">
      <c r="B99" s="270" t="s">
        <v>286</v>
      </c>
      <c r="C99" s="211"/>
      <c r="D99" s="212"/>
    </row>
    <row r="100" spans="2:4">
      <c r="B100" s="263" t="s">
        <v>223</v>
      </c>
      <c r="C100" s="60" t="s">
        <v>287</v>
      </c>
      <c r="D100" s="82"/>
    </row>
    <row r="101" spans="2:4">
      <c r="B101" s="270" t="s">
        <v>288</v>
      </c>
      <c r="C101" s="211"/>
      <c r="D101" s="212"/>
    </row>
    <row r="102" spans="2:4">
      <c r="B102" s="263" t="s">
        <v>223</v>
      </c>
      <c r="C102" s="60" t="s">
        <v>289</v>
      </c>
      <c r="D102" s="82"/>
    </row>
    <row r="103" spans="2:4">
      <c r="B103" s="269" t="s">
        <v>290</v>
      </c>
      <c r="C103" s="207"/>
      <c r="D103" s="208"/>
    </row>
    <row r="104" spans="2:4">
      <c r="B104" s="263" t="s">
        <v>291</v>
      </c>
      <c r="C104" s="38" t="s">
        <v>197</v>
      </c>
      <c r="D104" s="82" t="s">
        <v>43</v>
      </c>
    </row>
    <row r="105" spans="2:4">
      <c r="B105" s="266" t="s">
        <v>292</v>
      </c>
      <c r="C105" s="38" t="s">
        <v>293</v>
      </c>
      <c r="D105" s="82" t="s">
        <v>43</v>
      </c>
    </row>
    <row r="106" spans="2:4">
      <c r="B106" s="268" t="s">
        <v>294</v>
      </c>
      <c r="C106" s="38" t="s">
        <v>295</v>
      </c>
      <c r="D106" s="82" t="s">
        <v>43</v>
      </c>
    </row>
    <row r="107" spans="2:4">
      <c r="B107" s="268" t="s">
        <v>296</v>
      </c>
      <c r="C107" s="38" t="s">
        <v>297</v>
      </c>
      <c r="D107" s="82" t="s">
        <v>43</v>
      </c>
    </row>
    <row r="108" spans="2:4">
      <c r="B108" s="268" t="s">
        <v>298</v>
      </c>
      <c r="C108" s="38" t="s">
        <v>299</v>
      </c>
      <c r="D108" s="82" t="s">
        <v>43</v>
      </c>
    </row>
    <row r="109" spans="2:4">
      <c r="B109" s="268" t="s">
        <v>300</v>
      </c>
      <c r="C109" s="38" t="s">
        <v>301</v>
      </c>
      <c r="D109" s="82" t="s">
        <v>43</v>
      </c>
    </row>
    <row r="110" spans="2:4">
      <c r="B110" s="268" t="s">
        <v>302</v>
      </c>
      <c r="C110" s="38" t="s">
        <v>303</v>
      </c>
      <c r="D110" s="82" t="s">
        <v>43</v>
      </c>
    </row>
    <row r="111" spans="2:4">
      <c r="B111" s="268" t="s">
        <v>304</v>
      </c>
      <c r="C111" s="38" t="s">
        <v>305</v>
      </c>
      <c r="D111" s="82" t="s">
        <v>43</v>
      </c>
    </row>
    <row r="112" spans="2:4">
      <c r="B112" s="268" t="s">
        <v>306</v>
      </c>
      <c r="C112" s="38" t="s">
        <v>307</v>
      </c>
      <c r="D112" s="81" t="s">
        <v>103</v>
      </c>
    </row>
    <row r="113" spans="2:4">
      <c r="B113" s="268" t="s">
        <v>308</v>
      </c>
      <c r="C113" s="38" t="s">
        <v>309</v>
      </c>
      <c r="D113" s="81" t="s">
        <v>103</v>
      </c>
    </row>
    <row r="114" spans="2:4">
      <c r="B114" s="266" t="s">
        <v>310</v>
      </c>
      <c r="C114" s="38" t="s">
        <v>311</v>
      </c>
      <c r="D114" s="81" t="s">
        <v>103</v>
      </c>
    </row>
    <row r="115" spans="2:4">
      <c r="B115" s="269" t="s">
        <v>312</v>
      </c>
      <c r="C115" s="207"/>
      <c r="D115" s="208"/>
    </row>
    <row r="116" spans="2:4">
      <c r="B116" s="263" t="s">
        <v>313</v>
      </c>
      <c r="C116" s="38" t="s">
        <v>197</v>
      </c>
      <c r="D116" s="82" t="s">
        <v>43</v>
      </c>
    </row>
    <row r="117" spans="2:4">
      <c r="B117" s="266" t="s">
        <v>314</v>
      </c>
      <c r="C117" s="38" t="s">
        <v>315</v>
      </c>
      <c r="D117" s="82" t="s">
        <v>43</v>
      </c>
    </row>
    <row r="118" spans="2:4">
      <c r="B118" s="268" t="s">
        <v>316</v>
      </c>
      <c r="C118" s="38" t="s">
        <v>317</v>
      </c>
      <c r="D118" s="64" t="s">
        <v>140</v>
      </c>
    </row>
    <row r="119" spans="2:4">
      <c r="B119" s="268" t="s">
        <v>318</v>
      </c>
      <c r="C119" s="38" t="s">
        <v>319</v>
      </c>
      <c r="D119" s="82" t="s">
        <v>43</v>
      </c>
    </row>
    <row r="120" spans="2:4">
      <c r="B120" s="268" t="s">
        <v>320</v>
      </c>
      <c r="C120" s="38" t="s">
        <v>321</v>
      </c>
      <c r="D120" s="64" t="s">
        <v>322</v>
      </c>
    </row>
    <row r="121" spans="2:4">
      <c r="B121" s="268" t="s">
        <v>323</v>
      </c>
      <c r="C121" s="38" t="s">
        <v>324</v>
      </c>
      <c r="D121" s="64" t="s">
        <v>97</v>
      </c>
    </row>
    <row r="122" spans="2:4">
      <c r="B122" s="268" t="s">
        <v>325</v>
      </c>
      <c r="C122" s="38" t="s">
        <v>326</v>
      </c>
      <c r="D122" s="64" t="s">
        <v>97</v>
      </c>
    </row>
    <row r="123" spans="2:4">
      <c r="B123" s="268" t="s">
        <v>327</v>
      </c>
      <c r="C123" s="38" t="s">
        <v>328</v>
      </c>
      <c r="D123" s="82" t="s">
        <v>43</v>
      </c>
    </row>
    <row r="124" spans="2:4">
      <c r="B124" s="268" t="s">
        <v>329</v>
      </c>
      <c r="C124" s="38" t="s">
        <v>330</v>
      </c>
      <c r="D124" s="64" t="s">
        <v>83</v>
      </c>
    </row>
    <row r="125" spans="2:4">
      <c r="B125" s="266" t="s">
        <v>331</v>
      </c>
      <c r="C125" s="38" t="s">
        <v>332</v>
      </c>
      <c r="D125" s="64" t="s">
        <v>83</v>
      </c>
    </row>
    <row r="126" spans="2:4">
      <c r="B126" s="270" t="s">
        <v>333</v>
      </c>
      <c r="C126" s="211"/>
      <c r="D126" s="212"/>
    </row>
    <row r="127" spans="2:4">
      <c r="B127" s="263" t="s">
        <v>223</v>
      </c>
      <c r="C127" s="60" t="s">
        <v>334</v>
      </c>
      <c r="D127" s="82"/>
    </row>
    <row r="128" spans="2:4">
      <c r="B128" s="270" t="s">
        <v>335</v>
      </c>
      <c r="C128" s="211"/>
      <c r="D128" s="212"/>
    </row>
    <row r="129" spans="2:4">
      <c r="B129" s="263" t="s">
        <v>223</v>
      </c>
      <c r="C129" s="60" t="s">
        <v>336</v>
      </c>
      <c r="D129" s="82"/>
    </row>
    <row r="130" spans="2:4">
      <c r="B130" s="270" t="s">
        <v>337</v>
      </c>
      <c r="C130" s="211"/>
      <c r="D130" s="212"/>
    </row>
    <row r="131" spans="2:4" ht="15" customHeight="1">
      <c r="B131" s="263" t="s">
        <v>223</v>
      </c>
      <c r="C131" s="60" t="s">
        <v>338</v>
      </c>
      <c r="D131" s="82"/>
    </row>
    <row r="132" spans="2:4">
      <c r="B132" s="269" t="s">
        <v>339</v>
      </c>
      <c r="C132" s="207"/>
      <c r="D132" s="208"/>
    </row>
    <row r="133" spans="2:4">
      <c r="B133" s="263" t="s">
        <v>340</v>
      </c>
      <c r="C133" s="38" t="s">
        <v>197</v>
      </c>
      <c r="D133" s="82" t="s">
        <v>43</v>
      </c>
    </row>
    <row r="134" spans="2:4">
      <c r="B134" s="266" t="s">
        <v>341</v>
      </c>
      <c r="C134" s="38" t="s">
        <v>342</v>
      </c>
      <c r="D134" s="64" t="s">
        <v>89</v>
      </c>
    </row>
    <row r="135" spans="2:4">
      <c r="B135" s="268" t="s">
        <v>343</v>
      </c>
      <c r="C135" s="38" t="s">
        <v>321</v>
      </c>
      <c r="D135" s="64" t="s">
        <v>322</v>
      </c>
    </row>
    <row r="136" spans="2:4">
      <c r="B136" s="268" t="s">
        <v>344</v>
      </c>
      <c r="C136" s="38" t="s">
        <v>326</v>
      </c>
      <c r="D136" s="64" t="s">
        <v>97</v>
      </c>
    </row>
    <row r="137" spans="2:4">
      <c r="B137" s="268" t="s">
        <v>345</v>
      </c>
      <c r="C137" s="38" t="s">
        <v>346</v>
      </c>
      <c r="D137" s="64" t="s">
        <v>322</v>
      </c>
    </row>
    <row r="138" spans="2:4">
      <c r="B138" s="268" t="s">
        <v>347</v>
      </c>
      <c r="C138" s="38" t="s">
        <v>348</v>
      </c>
      <c r="D138" s="64" t="s">
        <v>322</v>
      </c>
    </row>
    <row r="139" spans="2:4">
      <c r="B139" s="266" t="s">
        <v>349</v>
      </c>
      <c r="C139" s="38" t="s">
        <v>350</v>
      </c>
      <c r="D139" s="64" t="s">
        <v>97</v>
      </c>
    </row>
    <row r="140" spans="2:4">
      <c r="B140" s="270" t="s">
        <v>351</v>
      </c>
      <c r="C140" s="211"/>
      <c r="D140" s="212"/>
    </row>
    <row r="141" spans="2:4">
      <c r="B141" s="263" t="s">
        <v>223</v>
      </c>
      <c r="C141" s="60" t="s">
        <v>352</v>
      </c>
      <c r="D141" s="82"/>
    </row>
    <row r="142" spans="2:4">
      <c r="B142" s="270" t="s">
        <v>353</v>
      </c>
      <c r="C142" s="211"/>
      <c r="D142" s="212"/>
    </row>
    <row r="143" spans="2:4">
      <c r="B143" s="263" t="s">
        <v>223</v>
      </c>
      <c r="C143" s="60" t="s">
        <v>354</v>
      </c>
      <c r="D143" s="82"/>
    </row>
    <row r="144" spans="2:4">
      <c r="B144" s="270" t="s">
        <v>355</v>
      </c>
      <c r="C144" s="211"/>
      <c r="D144" s="212"/>
    </row>
    <row r="145" spans="2:4">
      <c r="B145" s="263" t="s">
        <v>223</v>
      </c>
      <c r="C145" s="60" t="s">
        <v>356</v>
      </c>
      <c r="D145" s="82"/>
    </row>
    <row r="146" spans="2:4">
      <c r="B146" s="270" t="s">
        <v>357</v>
      </c>
      <c r="C146" s="211"/>
      <c r="D146" s="212"/>
    </row>
    <row r="147" spans="2:4">
      <c r="B147" s="271" t="s">
        <v>223</v>
      </c>
      <c r="C147" s="66" t="s">
        <v>358</v>
      </c>
      <c r="D147" s="83"/>
    </row>
  </sheetData>
  <phoneticPr fontId="13" type="noConversion"/>
  <hyperlinks>
    <hyperlink ref="D15" location="'Employment profile'!A1" display="Employment profile" xr:uid="{FA78A5AB-5715-4592-BF86-B4CEA5216EDF}"/>
    <hyperlink ref="D16" location="'Employment profile'!A1" display="Employment profile" xr:uid="{C01F1F2F-1641-4DAB-865E-BF8F7684479F}"/>
    <hyperlink ref="D35" location="'Ethics, risk and compliance'!A1" display="Ethics, risk and compliance" xr:uid="{883BFEC3-4B50-46A1-9296-3ED2B5A45CF1}"/>
    <hyperlink ref="D46" location="'Energy and decarbonisation'!A1" display="Energy and decarbonisation" xr:uid="{969709DA-487C-4A56-A457-B02AB8B8F6FB}"/>
    <hyperlink ref="D47" location="'Energy and decarbonisation'!A1" display="Energy and decarbonisation" xr:uid="{B9F0A9F6-D39C-4C97-A35A-28E4F4D1E4DA}"/>
    <hyperlink ref="D48:D53" location="'Energy and decarbonisation'!A1" display="Energy and decarbonisation" xr:uid="{E53D0CC3-A641-48D8-92AB-733DE9ED10C8}"/>
    <hyperlink ref="D62" location="'Nature and biodiversity'!A1" display="Nature and biodiversity" xr:uid="{8EB3A3D8-5674-4584-AB2E-EDE4640A623B}"/>
    <hyperlink ref="D64" location="'Nature and biodiversity'!A1" display="Nature and biodiversity" xr:uid="{3D4D1344-6D1E-4D02-BD52-FC32376C15A1}"/>
    <hyperlink ref="D65" location="'Nature and biodiversity'!A1" display="Nature and biodiversity" xr:uid="{B8034A40-19CF-4F8A-AB33-107EA6DFFE99}"/>
    <hyperlink ref="D78" location="'Water stewardship'!A1" display="Water stewardship" xr:uid="{F9F9CC39-4916-418D-857B-5D260F598014}"/>
    <hyperlink ref="D79:D80" location="'Water stewardship'!A1" display="Water stewardship" xr:uid="{90A5FED4-1E5D-48F5-923A-3C2CC186D710}"/>
    <hyperlink ref="D87" location="'Community relations'!A1" display="Community relations" xr:uid="{FCFFA64C-AB0E-4A4E-8B6D-1AE9D637E474}"/>
    <hyperlink ref="D89" location="'Community relations'!A1" display="Community relations" xr:uid="{A8CE5BEB-DD51-4EFD-9272-94610E6E0F69}"/>
    <hyperlink ref="D92" location="'Aboriginal cultural heritage'!A1" display="Aboriginal cultural heritage" xr:uid="{378A1D11-F25D-47CB-B007-4A11B5812ACF}"/>
    <hyperlink ref="D112" location="'Health and safety'!A1" display="Health and safety" xr:uid="{B21C5983-58C4-4F17-A6D9-82652B4AEB24}"/>
    <hyperlink ref="D113:D114" location="'Health and safety'!A1" display="Health and safety" xr:uid="{D78E5156-BB34-48EC-928F-F10FD574F3A4}"/>
    <hyperlink ref="D118" location="'Employment profile'!A1" display="Employment profile" xr:uid="{89783F16-B340-4195-8090-76C3BF4019C7}"/>
    <hyperlink ref="D120" location="'Diversity, equity and inclusion'!A1" display="Diversity, equity and inclusion" xr:uid="{DDA3FCD6-2746-49A3-851D-3315156D6362}"/>
    <hyperlink ref="D121" location="'Talent attraction and retention'!A1" display="Talent attraction and retention" xr:uid="{C112AB2B-5D03-4A2A-BFF6-9F233A4D5688}"/>
    <hyperlink ref="D122" location="'Talent attraction and retention'!A1" display="Talent attraction and retention" xr:uid="{12A32D6F-8064-4D03-A367-5123663D19C5}"/>
    <hyperlink ref="D124" location="'Ethics, risk and compliance'!A1" display="Ethics, risk and compliance" xr:uid="{065D6A03-1DCC-4966-9AEF-79587900D1BC}"/>
    <hyperlink ref="D125" location="'Ethics, risk and compliance'!A1" display="Ethics, risk and compliance" xr:uid="{96DF1E39-FCA5-47A6-80CB-AEDBDAE3F014}"/>
    <hyperlink ref="D134" location="'Community relations'!A1" display="Community relations" xr:uid="{3B5688A3-64E9-4C6B-8FFE-506BF5B851E2}"/>
    <hyperlink ref="D135" location="'Diversity, equity and inclusion'!A1" display="Diversity, equity and inclusion" xr:uid="{8AA62644-474D-4AF8-9411-876B24F2FCEB}"/>
    <hyperlink ref="D136" location="'Talent attraction and retention'!A1" display="Talent attraction and retention" xr:uid="{EC1ABC01-90D3-4CE6-BC1E-328B9020BAD5}"/>
    <hyperlink ref="D139" location="'Talent attraction and retention'!A1" display="Talent attraction and retention" xr:uid="{7C771AAD-03CA-4020-854B-2ECF2E0A11E0}"/>
    <hyperlink ref="D73" location="'Tailings management'!A1" display="Tailings management" xr:uid="{9101DC86-3528-456A-B1A2-15B760636AE6}"/>
    <hyperlink ref="D56" location="TCFD!A1" display="TCFD" xr:uid="{0A718E5C-82DA-4F78-8CBB-D9CC944161FA}"/>
  </hyperlinks>
  <pageMargins left="0.7" right="0.7" top="0.75" bottom="0.75" header="0.3" footer="0.3"/>
  <ignoredErrors>
    <ignoredError sqref="B21:B38" twoDigitTextYea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61D38-1B16-4FCD-BB0A-427F1D781B64}">
  <sheetPr>
    <tabColor theme="1" tint="0.249977111117893"/>
  </sheetPr>
  <dimension ref="A2:W25"/>
  <sheetViews>
    <sheetView zoomScaleNormal="100" workbookViewId="0">
      <selection activeCell="Y24" sqref="Y24"/>
    </sheetView>
  </sheetViews>
  <sheetFormatPr defaultRowHeight="14.45"/>
  <cols>
    <col min="1" max="1" width="3.5703125" customWidth="1"/>
    <col min="2" max="2" width="16.7109375" customWidth="1"/>
    <col min="3" max="3" width="22.28515625" customWidth="1"/>
    <col min="4" max="4" width="23.85546875" customWidth="1"/>
    <col min="21" max="21" width="9.140625" customWidth="1"/>
  </cols>
  <sheetData>
    <row r="2" spans="2:23" ht="15.6">
      <c r="B2" s="17" t="s">
        <v>13</v>
      </c>
      <c r="C2" s="17"/>
    </row>
    <row r="3" spans="2:23">
      <c r="B3" s="18" t="s">
        <v>14</v>
      </c>
      <c r="C3" s="18"/>
    </row>
    <row r="4" spans="2:23">
      <c r="B4" s="15"/>
      <c r="C4" s="15"/>
    </row>
    <row r="5" spans="2:23">
      <c r="B5" s="19" t="s">
        <v>359</v>
      </c>
      <c r="C5" s="19"/>
    </row>
    <row r="6" spans="2:23">
      <c r="B6" s="55"/>
      <c r="C6" s="55"/>
    </row>
    <row r="7" spans="2:23" ht="15" customHeight="1">
      <c r="B7" s="294" t="s">
        <v>360</v>
      </c>
      <c r="C7" s="294"/>
      <c r="D7" s="294"/>
      <c r="E7" s="294"/>
      <c r="F7" s="294"/>
      <c r="G7" s="294"/>
      <c r="H7" s="294"/>
      <c r="I7" s="294"/>
      <c r="J7" s="294"/>
      <c r="K7" s="294"/>
      <c r="L7" s="294"/>
      <c r="M7" s="294"/>
      <c r="N7" s="294"/>
      <c r="O7" s="294"/>
      <c r="P7" s="294"/>
      <c r="Q7" s="294"/>
      <c r="R7" s="294"/>
      <c r="S7" s="294"/>
      <c r="T7" s="294"/>
      <c r="U7" s="294"/>
      <c r="V7" s="221"/>
      <c r="W7" s="221"/>
    </row>
    <row r="8" spans="2:23">
      <c r="B8" s="294"/>
      <c r="C8" s="294"/>
      <c r="D8" s="294"/>
      <c r="E8" s="294"/>
      <c r="F8" s="294"/>
      <c r="G8" s="294"/>
      <c r="H8" s="294"/>
      <c r="I8" s="294"/>
      <c r="J8" s="294"/>
      <c r="K8" s="294"/>
      <c r="L8" s="294"/>
      <c r="M8" s="294"/>
      <c r="N8" s="294"/>
      <c r="O8" s="294"/>
      <c r="P8" s="294"/>
      <c r="Q8" s="294"/>
      <c r="R8" s="294"/>
      <c r="S8" s="294"/>
      <c r="T8" s="294"/>
      <c r="U8" s="294"/>
      <c r="V8" s="221"/>
      <c r="W8" s="221"/>
    </row>
    <row r="9" spans="2:23">
      <c r="B9" s="24" t="s">
        <v>33</v>
      </c>
      <c r="C9" s="24" t="s">
        <v>361</v>
      </c>
      <c r="D9" s="24" t="s">
        <v>362</v>
      </c>
      <c r="E9" s="24" t="s">
        <v>363</v>
      </c>
      <c r="F9" s="24"/>
      <c r="G9" s="26"/>
      <c r="H9" s="26"/>
      <c r="I9" s="26"/>
      <c r="J9" s="26"/>
      <c r="K9" s="26"/>
      <c r="L9" s="26"/>
      <c r="M9" s="26"/>
      <c r="N9" s="26"/>
      <c r="O9" s="26"/>
      <c r="P9" s="26"/>
      <c r="Q9" s="26"/>
      <c r="R9" s="26"/>
      <c r="S9" s="26"/>
      <c r="T9" s="26"/>
      <c r="U9" s="26"/>
    </row>
    <row r="10" spans="2:23" ht="409.5" customHeight="1">
      <c r="B10" s="287" t="s">
        <v>364</v>
      </c>
      <c r="C10" s="290" t="s">
        <v>365</v>
      </c>
      <c r="D10" s="290" t="s">
        <v>366</v>
      </c>
      <c r="E10" s="282" t="s">
        <v>367</v>
      </c>
      <c r="F10" s="282"/>
      <c r="G10" s="282"/>
      <c r="H10" s="282"/>
      <c r="I10" s="282"/>
      <c r="J10" s="282"/>
      <c r="K10" s="282"/>
      <c r="L10" s="282"/>
      <c r="M10" s="282"/>
      <c r="N10" s="282"/>
      <c r="O10" s="282"/>
      <c r="P10" s="282"/>
      <c r="Q10" s="282"/>
      <c r="R10" s="282"/>
      <c r="S10" s="282"/>
      <c r="T10" s="282"/>
      <c r="U10" s="282"/>
    </row>
    <row r="11" spans="2:23" ht="107.25" customHeight="1">
      <c r="B11" s="287"/>
      <c r="C11" s="290"/>
      <c r="D11" s="290"/>
      <c r="E11" s="282"/>
      <c r="F11" s="282"/>
      <c r="G11" s="282"/>
      <c r="H11" s="282"/>
      <c r="I11" s="282"/>
      <c r="J11" s="282"/>
      <c r="K11" s="282"/>
      <c r="L11" s="282"/>
      <c r="M11" s="282"/>
      <c r="N11" s="282"/>
      <c r="O11" s="282"/>
      <c r="P11" s="282"/>
      <c r="Q11" s="282"/>
      <c r="R11" s="282"/>
      <c r="S11" s="282"/>
      <c r="T11" s="282"/>
      <c r="U11" s="282"/>
    </row>
    <row r="12" spans="2:23" ht="255" customHeight="1">
      <c r="B12" s="287"/>
      <c r="C12" s="290"/>
      <c r="D12" s="222" t="s">
        <v>368</v>
      </c>
      <c r="E12" s="282" t="s">
        <v>369</v>
      </c>
      <c r="F12" s="283"/>
      <c r="G12" s="283"/>
      <c r="H12" s="283"/>
      <c r="I12" s="283"/>
      <c r="J12" s="283"/>
      <c r="K12" s="283"/>
      <c r="L12" s="283"/>
      <c r="M12" s="283"/>
      <c r="N12" s="283"/>
      <c r="O12" s="283"/>
      <c r="P12" s="283"/>
      <c r="Q12" s="283"/>
      <c r="R12" s="283"/>
      <c r="S12" s="283"/>
      <c r="T12" s="283"/>
      <c r="U12" s="283"/>
    </row>
    <row r="13" spans="2:23" ht="409.6" customHeight="1">
      <c r="B13" s="287" t="s">
        <v>370</v>
      </c>
      <c r="C13" s="290" t="s">
        <v>371</v>
      </c>
      <c r="D13" s="224" t="s">
        <v>372</v>
      </c>
      <c r="E13" s="285" t="s">
        <v>373</v>
      </c>
      <c r="F13" s="286"/>
      <c r="G13" s="286"/>
      <c r="H13" s="286"/>
      <c r="I13" s="286"/>
      <c r="J13" s="286"/>
      <c r="K13" s="286"/>
      <c r="L13" s="286"/>
      <c r="M13" s="286"/>
      <c r="N13" s="286"/>
      <c r="O13" s="286"/>
      <c r="P13" s="286"/>
      <c r="Q13" s="286"/>
      <c r="R13" s="286"/>
      <c r="S13" s="286"/>
      <c r="T13" s="286"/>
      <c r="U13" s="286"/>
    </row>
    <row r="14" spans="2:23" ht="409.5" customHeight="1">
      <c r="B14" s="287"/>
      <c r="C14" s="290"/>
      <c r="D14" s="293" t="s">
        <v>374</v>
      </c>
      <c r="E14" s="282" t="s">
        <v>375</v>
      </c>
      <c r="F14" s="282"/>
      <c r="G14" s="282"/>
      <c r="H14" s="282"/>
      <c r="I14" s="282"/>
      <c r="J14" s="282"/>
      <c r="K14" s="282"/>
      <c r="L14" s="282"/>
      <c r="M14" s="282"/>
      <c r="N14" s="282"/>
      <c r="O14" s="282"/>
      <c r="P14" s="282"/>
      <c r="Q14" s="282"/>
      <c r="R14" s="282"/>
      <c r="S14" s="282"/>
      <c r="T14" s="282"/>
      <c r="U14" s="282"/>
    </row>
    <row r="15" spans="2:23" ht="55.5" customHeight="1">
      <c r="B15" s="287"/>
      <c r="C15" s="290"/>
      <c r="D15" s="293"/>
      <c r="E15" s="282"/>
      <c r="F15" s="282"/>
      <c r="G15" s="282"/>
      <c r="H15" s="282"/>
      <c r="I15" s="282"/>
      <c r="J15" s="282"/>
      <c r="K15" s="282"/>
      <c r="L15" s="282"/>
      <c r="M15" s="282"/>
      <c r="N15" s="282"/>
      <c r="O15" s="282"/>
      <c r="P15" s="282"/>
      <c r="Q15" s="282"/>
      <c r="R15" s="282"/>
      <c r="S15" s="282"/>
      <c r="T15" s="282"/>
      <c r="U15" s="282"/>
    </row>
    <row r="16" spans="2:23" ht="285.75" customHeight="1">
      <c r="B16" s="287"/>
      <c r="C16" s="290"/>
      <c r="D16" s="290" t="s">
        <v>376</v>
      </c>
      <c r="E16" s="282" t="s">
        <v>377</v>
      </c>
      <c r="F16" s="283"/>
      <c r="G16" s="283"/>
      <c r="H16" s="283"/>
      <c r="I16" s="283"/>
      <c r="J16" s="283"/>
      <c r="K16" s="283"/>
      <c r="L16" s="283"/>
      <c r="M16" s="283"/>
      <c r="N16" s="283"/>
      <c r="O16" s="283"/>
      <c r="P16" s="283"/>
      <c r="Q16" s="283"/>
      <c r="R16" s="283"/>
      <c r="S16" s="283"/>
      <c r="T16" s="283"/>
      <c r="U16" s="283"/>
    </row>
    <row r="17" spans="1:21" ht="213.75" customHeight="1">
      <c r="B17" s="292"/>
      <c r="C17" s="291"/>
      <c r="D17" s="291"/>
      <c r="E17" s="288" t="s">
        <v>378</v>
      </c>
      <c r="F17" s="289"/>
      <c r="G17" s="289"/>
      <c r="H17" s="289"/>
      <c r="I17" s="289"/>
      <c r="J17" s="289"/>
      <c r="K17" s="289"/>
      <c r="L17" s="289"/>
      <c r="M17" s="289"/>
      <c r="N17" s="289"/>
      <c r="O17" s="289"/>
      <c r="P17" s="289"/>
      <c r="Q17" s="289"/>
      <c r="R17" s="289"/>
      <c r="S17" s="289"/>
      <c r="T17" s="289"/>
      <c r="U17" s="289"/>
    </row>
    <row r="18" spans="1:21" ht="339.75" customHeight="1">
      <c r="A18" s="250"/>
      <c r="B18" s="287" t="s">
        <v>379</v>
      </c>
      <c r="C18" s="284" t="s">
        <v>380</v>
      </c>
      <c r="D18" s="284" t="s">
        <v>381</v>
      </c>
      <c r="E18" s="282" t="s">
        <v>382</v>
      </c>
      <c r="F18" s="283"/>
      <c r="G18" s="283"/>
      <c r="H18" s="283"/>
      <c r="I18" s="283"/>
      <c r="J18" s="283"/>
      <c r="K18" s="283"/>
      <c r="L18" s="283"/>
      <c r="M18" s="283"/>
      <c r="N18" s="283"/>
      <c r="O18" s="283"/>
      <c r="P18" s="283"/>
      <c r="Q18" s="283"/>
      <c r="R18" s="283"/>
      <c r="S18" s="283"/>
      <c r="T18" s="283"/>
      <c r="U18" s="283"/>
    </row>
    <row r="19" spans="1:21" ht="86.25" customHeight="1">
      <c r="A19" s="250"/>
      <c r="B19" s="287"/>
      <c r="C19" s="284"/>
      <c r="D19" s="284"/>
      <c r="E19" s="285" t="s">
        <v>383</v>
      </c>
      <c r="F19" s="286"/>
      <c r="G19" s="286"/>
      <c r="H19" s="286"/>
      <c r="I19" s="286"/>
      <c r="J19" s="286"/>
      <c r="K19" s="286"/>
      <c r="L19" s="286"/>
      <c r="M19" s="286"/>
      <c r="N19" s="286"/>
      <c r="O19" s="286"/>
      <c r="P19" s="286"/>
      <c r="Q19" s="286"/>
      <c r="R19" s="286"/>
      <c r="S19" s="286"/>
      <c r="T19" s="286"/>
      <c r="U19" s="286"/>
    </row>
    <row r="20" spans="1:21" ht="339.75" customHeight="1">
      <c r="A20" s="250"/>
      <c r="B20" s="287"/>
      <c r="C20" s="284"/>
      <c r="D20" s="223" t="s">
        <v>384</v>
      </c>
      <c r="E20" s="282" t="s">
        <v>385</v>
      </c>
      <c r="F20" s="283"/>
      <c r="G20" s="283"/>
      <c r="H20" s="283"/>
      <c r="I20" s="283"/>
      <c r="J20" s="283"/>
      <c r="K20" s="283"/>
      <c r="L20" s="283"/>
      <c r="M20" s="283"/>
      <c r="N20" s="283"/>
      <c r="O20" s="283"/>
      <c r="P20" s="283"/>
      <c r="Q20" s="283"/>
      <c r="R20" s="283"/>
      <c r="S20" s="283"/>
      <c r="T20" s="283"/>
      <c r="U20" s="283"/>
    </row>
    <row r="21" spans="1:21" ht="299.25" customHeight="1">
      <c r="A21" s="250"/>
      <c r="B21" s="287"/>
      <c r="C21" s="284"/>
      <c r="D21" s="223" t="s">
        <v>386</v>
      </c>
      <c r="E21" s="285" t="s">
        <v>387</v>
      </c>
      <c r="F21" s="286"/>
      <c r="G21" s="286"/>
      <c r="H21" s="286"/>
      <c r="I21" s="286"/>
      <c r="J21" s="286"/>
      <c r="K21" s="286"/>
      <c r="L21" s="286"/>
      <c r="M21" s="286"/>
      <c r="N21" s="286"/>
      <c r="O21" s="286"/>
      <c r="P21" s="286"/>
      <c r="Q21" s="286"/>
      <c r="R21" s="286"/>
      <c r="S21" s="286"/>
      <c r="T21" s="286"/>
      <c r="U21" s="286"/>
    </row>
    <row r="22" spans="1:21" ht="256.5" customHeight="1">
      <c r="A22" s="250"/>
      <c r="B22" s="284" t="s">
        <v>388</v>
      </c>
      <c r="C22" s="284" t="s">
        <v>389</v>
      </c>
      <c r="D22" s="251" t="s">
        <v>390</v>
      </c>
      <c r="E22" s="282" t="s">
        <v>391</v>
      </c>
      <c r="F22" s="283"/>
      <c r="G22" s="283"/>
      <c r="H22" s="283"/>
      <c r="I22" s="283"/>
      <c r="J22" s="283"/>
      <c r="K22" s="283"/>
      <c r="L22" s="283"/>
      <c r="M22" s="283"/>
      <c r="N22" s="283"/>
      <c r="O22" s="283"/>
      <c r="P22" s="283"/>
      <c r="Q22" s="283"/>
      <c r="R22" s="283"/>
      <c r="S22" s="283"/>
      <c r="T22" s="283"/>
      <c r="U22" s="283"/>
    </row>
    <row r="23" spans="1:21" ht="260.25" customHeight="1">
      <c r="A23" s="250"/>
      <c r="B23" s="284"/>
      <c r="C23" s="284"/>
      <c r="D23" s="284" t="s">
        <v>392</v>
      </c>
      <c r="E23" s="285" t="s">
        <v>393</v>
      </c>
      <c r="F23" s="286"/>
      <c r="G23" s="286"/>
      <c r="H23" s="286"/>
      <c r="I23" s="286"/>
      <c r="J23" s="286"/>
      <c r="K23" s="286"/>
      <c r="L23" s="286"/>
      <c r="M23" s="286"/>
      <c r="N23" s="286"/>
      <c r="O23" s="286"/>
      <c r="P23" s="286"/>
      <c r="Q23" s="286"/>
      <c r="R23" s="286"/>
      <c r="S23" s="286"/>
      <c r="T23" s="286"/>
      <c r="U23" s="286"/>
    </row>
    <row r="24" spans="1:21" ht="296.25" customHeight="1">
      <c r="A24" s="250"/>
      <c r="B24" s="284"/>
      <c r="C24" s="284"/>
      <c r="D24" s="284"/>
      <c r="E24" s="282" t="s">
        <v>394</v>
      </c>
      <c r="F24" s="283"/>
      <c r="G24" s="283"/>
      <c r="H24" s="283"/>
      <c r="I24" s="283"/>
      <c r="J24" s="283"/>
      <c r="K24" s="283"/>
      <c r="L24" s="283"/>
      <c r="M24" s="283"/>
      <c r="N24" s="283"/>
      <c r="O24" s="283"/>
      <c r="P24" s="283"/>
      <c r="Q24" s="283"/>
      <c r="R24" s="283"/>
      <c r="S24" s="283"/>
      <c r="T24" s="283"/>
      <c r="U24" s="283"/>
    </row>
    <row r="25" spans="1:21" ht="362.25" customHeight="1">
      <c r="A25" s="250"/>
      <c r="B25" s="284"/>
      <c r="C25" s="284"/>
      <c r="D25" s="223" t="s">
        <v>395</v>
      </c>
      <c r="E25" s="282" t="s">
        <v>396</v>
      </c>
      <c r="F25" s="283"/>
      <c r="G25" s="283"/>
      <c r="H25" s="283"/>
      <c r="I25" s="283"/>
      <c r="J25" s="283"/>
      <c r="K25" s="283"/>
      <c r="L25" s="283"/>
      <c r="M25" s="283"/>
      <c r="N25" s="283"/>
      <c r="O25" s="283"/>
      <c r="P25" s="283"/>
      <c r="Q25" s="283"/>
      <c r="R25" s="283"/>
      <c r="S25" s="283"/>
      <c r="T25" s="283"/>
      <c r="U25" s="283"/>
    </row>
  </sheetData>
  <mergeCells count="28">
    <mergeCell ref="B7:U8"/>
    <mergeCell ref="E10:U11"/>
    <mergeCell ref="D10:D11"/>
    <mergeCell ref="C10:C12"/>
    <mergeCell ref="B10:B12"/>
    <mergeCell ref="E12:U12"/>
    <mergeCell ref="E16:U16"/>
    <mergeCell ref="E17:U17"/>
    <mergeCell ref="D16:D17"/>
    <mergeCell ref="C13:C17"/>
    <mergeCell ref="B13:B17"/>
    <mergeCell ref="E13:U13"/>
    <mergeCell ref="E14:U15"/>
    <mergeCell ref="D14:D15"/>
    <mergeCell ref="E20:U20"/>
    <mergeCell ref="E21:U21"/>
    <mergeCell ref="C18:C21"/>
    <mergeCell ref="B18:B21"/>
    <mergeCell ref="E22:U22"/>
    <mergeCell ref="E18:U18"/>
    <mergeCell ref="E19:U19"/>
    <mergeCell ref="D18:D19"/>
    <mergeCell ref="E25:U25"/>
    <mergeCell ref="C22:C25"/>
    <mergeCell ref="B22:B25"/>
    <mergeCell ref="E23:U23"/>
    <mergeCell ref="E24:U24"/>
    <mergeCell ref="D23:D24"/>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BFD2E-BE90-40D4-A72C-773203198B13}">
  <sheetPr>
    <tabColor rgb="FF92D050"/>
  </sheetPr>
  <dimension ref="A2:I13"/>
  <sheetViews>
    <sheetView zoomScaleNormal="100" workbookViewId="0">
      <selection activeCell="G19" sqref="G19"/>
    </sheetView>
  </sheetViews>
  <sheetFormatPr defaultRowHeight="14.45"/>
  <cols>
    <col min="1" max="1" width="3.5703125" customWidth="1"/>
    <col min="2" max="2" width="42.85546875" style="15" customWidth="1"/>
    <col min="3" max="8" width="14.28515625" style="15" customWidth="1"/>
    <col min="9" max="9" width="9.140625" style="15"/>
    <col min="11" max="11" width="33.28515625" bestFit="1" customWidth="1"/>
    <col min="12" max="12" width="9.5703125" bestFit="1" customWidth="1"/>
    <col min="13" max="13" width="10.28515625" bestFit="1" customWidth="1"/>
  </cols>
  <sheetData>
    <row r="2" spans="1:9" ht="15.6">
      <c r="B2" s="17" t="s">
        <v>13</v>
      </c>
    </row>
    <row r="3" spans="1:9">
      <c r="B3" s="18" t="s">
        <v>14</v>
      </c>
    </row>
    <row r="5" spans="1:9">
      <c r="A5" s="5"/>
      <c r="B5" s="19" t="s">
        <v>397</v>
      </c>
      <c r="C5" s="20"/>
      <c r="D5" s="20"/>
      <c r="E5" s="21"/>
      <c r="F5" s="22"/>
      <c r="G5" s="22"/>
      <c r="H5" s="23"/>
      <c r="I5" s="6"/>
    </row>
    <row r="6" spans="1:9">
      <c r="A6" s="5"/>
      <c r="B6" s="24"/>
      <c r="C6" s="25" t="s">
        <v>16</v>
      </c>
      <c r="D6" s="26" t="s">
        <v>17</v>
      </c>
      <c r="E6" s="27" t="s">
        <v>18</v>
      </c>
      <c r="F6" s="27" t="s">
        <v>19</v>
      </c>
      <c r="G6" s="27" t="s">
        <v>20</v>
      </c>
      <c r="H6" s="27" t="s">
        <v>21</v>
      </c>
      <c r="I6"/>
    </row>
    <row r="7" spans="1:9">
      <c r="A7" s="5"/>
      <c r="B7" s="28" t="s">
        <v>398</v>
      </c>
      <c r="C7" s="28" t="s">
        <v>45</v>
      </c>
      <c r="D7" s="225">
        <v>331.57</v>
      </c>
      <c r="E7" s="85">
        <v>125.729</v>
      </c>
      <c r="F7" s="32" t="s">
        <v>399</v>
      </c>
      <c r="G7" s="32"/>
      <c r="H7" s="32"/>
      <c r="I7"/>
    </row>
    <row r="8" spans="1:9">
      <c r="A8" s="5"/>
      <c r="B8" s="38" t="s">
        <v>400</v>
      </c>
      <c r="C8" s="73" t="s">
        <v>45</v>
      </c>
      <c r="D8" s="225">
        <v>1191.1780000000001</v>
      </c>
      <c r="E8" s="87">
        <v>467</v>
      </c>
      <c r="F8" s="37" t="s">
        <v>399</v>
      </c>
      <c r="G8" s="37"/>
      <c r="H8" s="37"/>
      <c r="I8"/>
    </row>
    <row r="9" spans="1:9">
      <c r="A9" s="5"/>
      <c r="B9" s="38" t="s">
        <v>401</v>
      </c>
      <c r="C9" s="73" t="s">
        <v>45</v>
      </c>
      <c r="D9" s="225">
        <v>0.36399999999999999</v>
      </c>
      <c r="E9" s="87">
        <v>0.14299999999999999</v>
      </c>
      <c r="F9" s="37" t="s">
        <v>399</v>
      </c>
      <c r="G9" s="37"/>
      <c r="H9" s="37"/>
      <c r="I9"/>
    </row>
    <row r="10" spans="1:9">
      <c r="A10" s="5"/>
      <c r="B10" s="38" t="s">
        <v>402</v>
      </c>
      <c r="C10" s="73" t="s">
        <v>45</v>
      </c>
      <c r="D10" s="225">
        <v>1179.202</v>
      </c>
      <c r="E10" s="87">
        <v>572.18499999999995</v>
      </c>
      <c r="F10" s="37" t="s">
        <v>399</v>
      </c>
      <c r="G10" s="37"/>
      <c r="H10" s="37"/>
      <c r="I10"/>
    </row>
    <row r="11" spans="1:9">
      <c r="A11" s="5"/>
      <c r="B11" s="38" t="s">
        <v>403</v>
      </c>
      <c r="C11" s="38" t="s">
        <v>45</v>
      </c>
      <c r="D11" s="226">
        <v>8.1300000000000011E-5</v>
      </c>
      <c r="E11" s="88">
        <v>8.4999999999999999E-6</v>
      </c>
      <c r="F11" s="37" t="s">
        <v>399</v>
      </c>
      <c r="G11" s="37"/>
      <c r="H11" s="37"/>
      <c r="I11"/>
    </row>
    <row r="12" spans="1:9">
      <c r="A12" s="5"/>
      <c r="B12" s="38" t="s">
        <v>404</v>
      </c>
      <c r="C12" s="38" t="s">
        <v>45</v>
      </c>
      <c r="D12" s="227">
        <v>7.9480000000000009E-2</v>
      </c>
      <c r="E12" s="89">
        <v>1.9300000000000001E-2</v>
      </c>
      <c r="F12" s="37" t="s">
        <v>399</v>
      </c>
      <c r="G12" s="37"/>
      <c r="H12" s="37"/>
      <c r="I12"/>
    </row>
    <row r="13" spans="1:9">
      <c r="A13" s="5"/>
      <c r="B13" s="39" t="s">
        <v>405</v>
      </c>
      <c r="C13" s="90" t="s">
        <v>45</v>
      </c>
      <c r="D13" s="91">
        <v>88.933000000000007</v>
      </c>
      <c r="E13" s="91">
        <v>34.871000000000002</v>
      </c>
      <c r="F13" s="42" t="s">
        <v>399</v>
      </c>
      <c r="G13" s="42"/>
      <c r="H13" s="42"/>
      <c r="I13"/>
    </row>
  </sheetData>
  <phoneticPr fontId="13"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9607C-4157-466E-9610-41CEF3A81FD6}">
  <sheetPr>
    <tabColor rgb="FF92D050"/>
  </sheetPr>
  <dimension ref="A2:I34"/>
  <sheetViews>
    <sheetView workbookViewId="0">
      <selection activeCell="J11" sqref="J11"/>
    </sheetView>
  </sheetViews>
  <sheetFormatPr defaultRowHeight="14.45"/>
  <cols>
    <col min="1" max="1" width="3.5703125" customWidth="1"/>
    <col min="2" max="2" width="42.85546875" style="15" customWidth="1"/>
    <col min="3" max="8" width="14.28515625" style="15" customWidth="1"/>
    <col min="9" max="9" width="9.140625" style="15"/>
  </cols>
  <sheetData>
    <row r="2" spans="1:9" ht="15.6">
      <c r="B2" s="17" t="s">
        <v>13</v>
      </c>
    </row>
    <row r="3" spans="1:9">
      <c r="B3" s="18" t="s">
        <v>14</v>
      </c>
    </row>
    <row r="5" spans="1:9">
      <c r="A5" s="5"/>
      <c r="B5" s="19" t="s">
        <v>406</v>
      </c>
      <c r="C5" s="18"/>
      <c r="D5" s="18"/>
      <c r="E5" s="21"/>
      <c r="F5" s="22"/>
      <c r="G5" s="22"/>
      <c r="H5" s="23"/>
      <c r="I5" s="6"/>
    </row>
    <row r="6" spans="1:9">
      <c r="A6" s="5"/>
      <c r="B6" s="24"/>
      <c r="C6" s="25" t="s">
        <v>16</v>
      </c>
      <c r="D6" s="26" t="s">
        <v>17</v>
      </c>
      <c r="E6" s="27" t="s">
        <v>18</v>
      </c>
      <c r="F6" s="27" t="s">
        <v>19</v>
      </c>
      <c r="G6" s="27" t="s">
        <v>20</v>
      </c>
      <c r="H6" s="27" t="s">
        <v>21</v>
      </c>
      <c r="I6"/>
    </row>
    <row r="7" spans="1:9">
      <c r="A7" s="5"/>
      <c r="B7" s="28" t="s">
        <v>407</v>
      </c>
      <c r="C7" s="28"/>
      <c r="D7" s="84"/>
      <c r="E7" s="31"/>
      <c r="F7" s="32"/>
      <c r="G7" s="32"/>
      <c r="H7" s="32"/>
      <c r="I7"/>
    </row>
    <row r="8" spans="1:9">
      <c r="A8" s="5"/>
      <c r="B8" s="33" t="s">
        <v>408</v>
      </c>
      <c r="C8" s="38" t="s">
        <v>75</v>
      </c>
      <c r="D8" s="121">
        <v>1</v>
      </c>
      <c r="E8" s="92">
        <v>1</v>
      </c>
      <c r="F8" s="92">
        <v>1</v>
      </c>
      <c r="G8" s="37"/>
      <c r="H8" s="37"/>
      <c r="I8"/>
    </row>
    <row r="9" spans="1:9">
      <c r="A9" s="5"/>
      <c r="B9" s="33" t="s">
        <v>409</v>
      </c>
      <c r="C9" s="38" t="s">
        <v>75</v>
      </c>
      <c r="D9" s="121">
        <v>1</v>
      </c>
      <c r="E9" s="92">
        <v>1</v>
      </c>
      <c r="F9" s="92">
        <v>1</v>
      </c>
      <c r="G9" s="37"/>
      <c r="H9" s="37"/>
      <c r="I9"/>
    </row>
    <row r="10" spans="1:9">
      <c r="A10" s="5"/>
      <c r="B10" s="33" t="s">
        <v>410</v>
      </c>
      <c r="C10" s="38" t="s">
        <v>75</v>
      </c>
      <c r="D10" s="37" t="s">
        <v>399</v>
      </c>
      <c r="E10" s="93" t="s">
        <v>399</v>
      </c>
      <c r="F10" s="93" t="s">
        <v>399</v>
      </c>
      <c r="G10" s="37"/>
      <c r="H10" s="37"/>
      <c r="I10"/>
    </row>
    <row r="11" spans="1:9" ht="26.1">
      <c r="A11" s="5"/>
      <c r="B11" s="73" t="s">
        <v>411</v>
      </c>
      <c r="C11" s="38"/>
      <c r="D11" s="37"/>
      <c r="E11" s="94"/>
      <c r="F11" s="37"/>
      <c r="G11" s="37"/>
      <c r="H11" s="37"/>
      <c r="I11"/>
    </row>
    <row r="12" spans="1:9">
      <c r="A12" s="5"/>
      <c r="B12" s="33" t="s">
        <v>412</v>
      </c>
      <c r="C12" s="38" t="s">
        <v>78</v>
      </c>
      <c r="D12" s="121">
        <v>0</v>
      </c>
      <c r="E12" s="92">
        <v>0</v>
      </c>
      <c r="F12" s="95"/>
      <c r="G12" s="37"/>
      <c r="H12" s="37"/>
      <c r="I12"/>
    </row>
    <row r="13" spans="1:9">
      <c r="A13" s="5"/>
      <c r="B13" s="96" t="s">
        <v>413</v>
      </c>
      <c r="C13" s="39" t="s">
        <v>78</v>
      </c>
      <c r="D13" s="41">
        <v>0</v>
      </c>
      <c r="E13" s="276">
        <v>0</v>
      </c>
      <c r="F13" s="42"/>
      <c r="G13" s="42"/>
      <c r="H13" s="42"/>
      <c r="I13"/>
    </row>
    <row r="14" spans="1:9">
      <c r="A14" s="5"/>
      <c r="B14" s="43"/>
      <c r="C14" s="44"/>
      <c r="D14" s="44"/>
      <c r="E14" s="44"/>
      <c r="F14" s="44"/>
      <c r="G14" s="44"/>
      <c r="H14" s="45"/>
      <c r="I14" s="10"/>
    </row>
    <row r="15" spans="1:9">
      <c r="A15" s="5"/>
      <c r="B15" s="19" t="s">
        <v>414</v>
      </c>
      <c r="C15" s="18"/>
      <c r="D15" s="18"/>
      <c r="E15" s="21"/>
      <c r="F15" s="22"/>
      <c r="G15" s="22"/>
      <c r="H15" s="23"/>
      <c r="I15" s="6"/>
    </row>
    <row r="16" spans="1:9">
      <c r="A16" s="5"/>
      <c r="B16" s="24"/>
      <c r="C16" s="25" t="s">
        <v>16</v>
      </c>
      <c r="D16" s="26" t="s">
        <v>17</v>
      </c>
      <c r="E16" s="27" t="s">
        <v>18</v>
      </c>
      <c r="F16" s="27" t="s">
        <v>19</v>
      </c>
      <c r="G16" s="27" t="s">
        <v>20</v>
      </c>
      <c r="H16" s="27" t="s">
        <v>21</v>
      </c>
      <c r="I16"/>
    </row>
    <row r="17" spans="1:9">
      <c r="A17" s="5"/>
      <c r="B17" s="28" t="s">
        <v>415</v>
      </c>
      <c r="C17" s="28"/>
      <c r="D17" s="84"/>
      <c r="E17" s="31"/>
      <c r="F17" s="32"/>
      <c r="G17" s="32"/>
      <c r="H17" s="32"/>
      <c r="I17"/>
    </row>
    <row r="18" spans="1:9" ht="26.25" customHeight="1">
      <c r="A18" s="5"/>
      <c r="B18" s="164" t="s">
        <v>416</v>
      </c>
      <c r="C18" s="38" t="s">
        <v>417</v>
      </c>
      <c r="D18" s="37">
        <v>48.21</v>
      </c>
      <c r="E18" s="92"/>
      <c r="F18" s="92"/>
      <c r="G18" s="37"/>
      <c r="H18" s="37"/>
      <c r="I18"/>
    </row>
    <row r="19" spans="1:9">
      <c r="A19" s="5"/>
      <c r="B19" s="96" t="s">
        <v>418</v>
      </c>
      <c r="C19" s="39" t="s">
        <v>417</v>
      </c>
      <c r="D19" s="42">
        <v>0</v>
      </c>
      <c r="E19" s="97"/>
      <c r="F19" s="97"/>
      <c r="G19" s="42"/>
      <c r="H19" s="42"/>
      <c r="I19"/>
    </row>
    <row r="20" spans="1:9">
      <c r="A20" s="5"/>
      <c r="B20" s="43"/>
      <c r="C20" s="98"/>
      <c r="D20" s="98"/>
      <c r="E20" s="99"/>
      <c r="F20" s="100"/>
      <c r="G20" s="100"/>
      <c r="H20" s="101"/>
      <c r="I20" s="12"/>
    </row>
    <row r="21" spans="1:9">
      <c r="A21" s="5"/>
      <c r="B21" s="19" t="s">
        <v>419</v>
      </c>
      <c r="C21" s="18"/>
      <c r="D21" s="18"/>
      <c r="E21" s="21"/>
      <c r="F21" s="22"/>
      <c r="G21" s="22"/>
      <c r="H21" s="23"/>
      <c r="I21" s="6"/>
    </row>
    <row r="22" spans="1:9">
      <c r="A22" s="5"/>
      <c r="B22" s="24"/>
      <c r="C22" s="25" t="s">
        <v>16</v>
      </c>
      <c r="D22" s="26" t="s">
        <v>17</v>
      </c>
      <c r="E22" s="27" t="s">
        <v>18</v>
      </c>
      <c r="F22" s="27" t="s">
        <v>19</v>
      </c>
      <c r="G22" s="27" t="s">
        <v>20</v>
      </c>
      <c r="H22" s="27" t="s">
        <v>21</v>
      </c>
      <c r="I22"/>
    </row>
    <row r="23" spans="1:9">
      <c r="A23" s="5"/>
      <c r="B23" s="71" t="s">
        <v>420</v>
      </c>
      <c r="C23" s="28"/>
      <c r="D23" s="84"/>
      <c r="E23" s="31"/>
      <c r="F23" s="32"/>
      <c r="G23" s="32"/>
      <c r="H23" s="32"/>
      <c r="I23"/>
    </row>
    <row r="24" spans="1:9">
      <c r="A24" s="5"/>
      <c r="B24" s="33" t="s">
        <v>421</v>
      </c>
      <c r="C24" s="38" t="s">
        <v>422</v>
      </c>
      <c r="D24" s="37">
        <v>343.18</v>
      </c>
      <c r="E24" s="36"/>
      <c r="F24" s="37"/>
      <c r="G24" s="37"/>
      <c r="H24" s="37"/>
      <c r="I24"/>
    </row>
    <row r="25" spans="1:9">
      <c r="A25" s="5"/>
      <c r="B25" s="38" t="s">
        <v>423</v>
      </c>
      <c r="C25" s="38"/>
      <c r="D25" s="184"/>
      <c r="E25" s="36"/>
      <c r="F25" s="37"/>
      <c r="G25" s="37"/>
      <c r="H25" s="37"/>
      <c r="I25"/>
    </row>
    <row r="26" spans="1:9">
      <c r="A26" s="5"/>
      <c r="B26" s="96" t="s">
        <v>424</v>
      </c>
      <c r="C26" s="39" t="s">
        <v>422</v>
      </c>
      <c r="D26" s="42">
        <v>25</v>
      </c>
      <c r="E26" s="97"/>
      <c r="F26" s="97"/>
      <c r="G26" s="42"/>
      <c r="H26" s="42"/>
      <c r="I26"/>
    </row>
    <row r="27" spans="1:9">
      <c r="A27" s="5"/>
      <c r="B27" s="43"/>
      <c r="C27" s="98"/>
      <c r="D27" s="98"/>
      <c r="E27" s="99"/>
      <c r="F27" s="100"/>
      <c r="G27" s="100"/>
      <c r="H27" s="101"/>
      <c r="I27" s="12"/>
    </row>
    <row r="28" spans="1:9">
      <c r="A28" s="5"/>
      <c r="B28" s="19" t="s">
        <v>425</v>
      </c>
      <c r="C28" s="18"/>
      <c r="D28" s="18"/>
      <c r="E28" s="21"/>
      <c r="F28" s="22"/>
      <c r="G28" s="22"/>
      <c r="H28" s="23"/>
      <c r="I28" s="6"/>
    </row>
    <row r="29" spans="1:9">
      <c r="A29" s="5"/>
      <c r="B29" s="24"/>
      <c r="C29" s="25" t="s">
        <v>16</v>
      </c>
      <c r="D29" s="26" t="s">
        <v>17</v>
      </c>
      <c r="E29" s="27" t="s">
        <v>18</v>
      </c>
      <c r="F29" s="27" t="s">
        <v>19</v>
      </c>
      <c r="G29" s="27" t="s">
        <v>20</v>
      </c>
      <c r="H29" s="27" t="s">
        <v>21</v>
      </c>
      <c r="I29"/>
    </row>
    <row r="30" spans="1:9">
      <c r="A30" s="5"/>
      <c r="B30" s="28" t="s">
        <v>426</v>
      </c>
      <c r="C30" s="28"/>
      <c r="D30" s="84"/>
      <c r="E30" s="31"/>
      <c r="F30" s="32"/>
      <c r="G30" s="32"/>
      <c r="H30" s="32"/>
      <c r="I30"/>
    </row>
    <row r="31" spans="1:9" ht="26.1">
      <c r="A31" s="5"/>
      <c r="B31" s="164" t="s">
        <v>427</v>
      </c>
      <c r="C31" s="38"/>
      <c r="D31" s="37" t="s">
        <v>428</v>
      </c>
      <c r="E31" s="36"/>
      <c r="F31" s="37"/>
      <c r="G31" s="37"/>
      <c r="H31" s="37"/>
      <c r="I31"/>
    </row>
    <row r="32" spans="1:9">
      <c r="A32" s="5"/>
      <c r="B32" s="178" t="s">
        <v>429</v>
      </c>
      <c r="C32" s="38" t="s">
        <v>430</v>
      </c>
      <c r="D32" s="37">
        <v>0</v>
      </c>
      <c r="E32" s="36"/>
      <c r="F32" s="37"/>
      <c r="G32" s="37"/>
      <c r="H32" s="37"/>
      <c r="I32"/>
    </row>
    <row r="33" spans="1:9">
      <c r="A33" s="5"/>
      <c r="B33" s="102" t="s">
        <v>431</v>
      </c>
      <c r="C33" s="38" t="s">
        <v>430</v>
      </c>
      <c r="D33" s="37">
        <v>0</v>
      </c>
      <c r="E33" s="36"/>
      <c r="F33" s="37"/>
      <c r="G33" s="37"/>
      <c r="H33" s="37"/>
      <c r="I33"/>
    </row>
    <row r="34" spans="1:9" ht="39">
      <c r="A34" s="5"/>
      <c r="B34" s="103" t="s">
        <v>432</v>
      </c>
      <c r="C34" s="39" t="s">
        <v>430</v>
      </c>
      <c r="D34" s="42" t="s">
        <v>428</v>
      </c>
      <c r="E34" s="104"/>
      <c r="F34" s="42"/>
      <c r="G34" s="42"/>
      <c r="H34" s="42"/>
      <c r="I34"/>
    </row>
  </sheetData>
  <phoneticPr fontId="1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C1848-A01C-42F2-B856-DEB26ED0C9AB}">
  <sheetPr>
    <tabColor rgb="FF92D050"/>
  </sheetPr>
  <dimension ref="A2:O53"/>
  <sheetViews>
    <sheetView workbookViewId="0">
      <selection activeCell="E61" sqref="E61"/>
    </sheetView>
  </sheetViews>
  <sheetFormatPr defaultRowHeight="14.45"/>
  <cols>
    <col min="1" max="1" width="3.5703125" customWidth="1"/>
    <col min="2" max="2" width="42.85546875" style="15" customWidth="1"/>
    <col min="3" max="8" width="14.28515625" style="15" customWidth="1"/>
    <col min="9" max="9" width="9.140625" style="15"/>
    <col min="12" max="12" width="12" bestFit="1" customWidth="1"/>
  </cols>
  <sheetData>
    <row r="2" spans="1:15" ht="15.6">
      <c r="B2" s="17" t="s">
        <v>13</v>
      </c>
    </row>
    <row r="3" spans="1:15">
      <c r="B3" s="18" t="s">
        <v>14</v>
      </c>
    </row>
    <row r="5" spans="1:15">
      <c r="A5" s="5"/>
      <c r="B5" s="19" t="s">
        <v>433</v>
      </c>
      <c r="C5" s="18"/>
      <c r="D5" s="18"/>
      <c r="E5" s="21"/>
      <c r="F5" s="22"/>
      <c r="G5" s="22"/>
      <c r="H5" s="23"/>
      <c r="I5" s="6"/>
      <c r="J5" s="6"/>
      <c r="K5" s="7"/>
      <c r="L5" s="5"/>
      <c r="M5" s="5"/>
      <c r="N5" s="5"/>
      <c r="O5" s="5"/>
    </row>
    <row r="6" spans="1:15">
      <c r="A6" s="5"/>
      <c r="B6" s="25"/>
      <c r="C6" s="25" t="s">
        <v>16</v>
      </c>
      <c r="D6" s="26" t="s">
        <v>17</v>
      </c>
      <c r="E6" s="27" t="s">
        <v>18</v>
      </c>
      <c r="F6" s="27" t="s">
        <v>19</v>
      </c>
      <c r="G6" s="27" t="s">
        <v>20</v>
      </c>
      <c r="H6" s="27" t="s">
        <v>21</v>
      </c>
      <c r="I6" s="5"/>
      <c r="J6" s="5"/>
      <c r="K6" s="7"/>
      <c r="L6" s="5"/>
      <c r="M6" s="5"/>
      <c r="N6" s="5"/>
    </row>
    <row r="7" spans="1:15" ht="26.1">
      <c r="A7" s="5"/>
      <c r="B7" s="28" t="s">
        <v>434</v>
      </c>
      <c r="C7" s="105" t="s">
        <v>435</v>
      </c>
      <c r="D7" s="31">
        <v>61323</v>
      </c>
      <c r="E7" s="31">
        <v>23752</v>
      </c>
      <c r="F7" s="32">
        <v>11434</v>
      </c>
      <c r="G7" s="32">
        <v>5520</v>
      </c>
      <c r="H7" s="32">
        <v>2043</v>
      </c>
      <c r="I7" s="8"/>
      <c r="J7" s="5"/>
      <c r="K7" s="7"/>
      <c r="L7" s="5"/>
      <c r="M7" s="5"/>
      <c r="N7" s="5"/>
    </row>
    <row r="8" spans="1:15">
      <c r="A8" s="5"/>
      <c r="B8" s="39" t="s">
        <v>436</v>
      </c>
      <c r="C8" s="40" t="s">
        <v>38</v>
      </c>
      <c r="D8" s="228">
        <v>31.5</v>
      </c>
      <c r="E8" s="42">
        <v>35</v>
      </c>
      <c r="F8" s="42">
        <v>40</v>
      </c>
      <c r="G8" s="42">
        <v>27</v>
      </c>
      <c r="H8" s="42" t="s">
        <v>437</v>
      </c>
      <c r="I8" s="8"/>
      <c r="J8" s="5"/>
      <c r="K8" s="7"/>
      <c r="L8" s="5"/>
      <c r="M8" s="5"/>
      <c r="N8" s="5"/>
    </row>
    <row r="9" spans="1:15">
      <c r="A9" s="5"/>
      <c r="B9" s="43"/>
      <c r="C9" s="44"/>
      <c r="D9" s="44"/>
      <c r="E9" s="44"/>
      <c r="F9" s="44"/>
      <c r="G9" s="44"/>
      <c r="H9" s="45"/>
      <c r="I9" s="10"/>
      <c r="J9" s="11"/>
      <c r="K9" s="5"/>
      <c r="L9" s="7"/>
      <c r="M9" s="5"/>
      <c r="N9" s="5"/>
      <c r="O9" s="5"/>
    </row>
    <row r="10" spans="1:15">
      <c r="A10" s="5"/>
      <c r="B10" s="25"/>
      <c r="C10" s="25" t="s">
        <v>16</v>
      </c>
      <c r="D10" s="26" t="s">
        <v>17</v>
      </c>
      <c r="E10" s="27" t="s">
        <v>18</v>
      </c>
      <c r="F10" s="27" t="s">
        <v>19</v>
      </c>
      <c r="G10" s="27" t="s">
        <v>20</v>
      </c>
      <c r="H10" s="27" t="s">
        <v>21</v>
      </c>
      <c r="I10" s="5"/>
      <c r="J10" s="5"/>
      <c r="K10" s="7"/>
      <c r="L10" s="5"/>
      <c r="M10" s="5"/>
      <c r="N10" s="5"/>
    </row>
    <row r="11" spans="1:15">
      <c r="A11" s="5"/>
      <c r="B11" s="28" t="s">
        <v>438</v>
      </c>
      <c r="C11" s="28"/>
      <c r="D11" s="84"/>
      <c r="E11" s="31"/>
      <c r="F11" s="32"/>
      <c r="G11" s="32"/>
      <c r="H11" s="32"/>
      <c r="I11" s="8"/>
      <c r="J11" s="5"/>
      <c r="K11" s="7"/>
      <c r="L11" s="5"/>
      <c r="M11" s="5"/>
      <c r="N11" s="5"/>
    </row>
    <row r="12" spans="1:15">
      <c r="A12" s="5"/>
      <c r="B12" s="33" t="s">
        <v>439</v>
      </c>
      <c r="C12" s="38" t="s">
        <v>440</v>
      </c>
      <c r="D12" s="37">
        <f>D7</f>
        <v>61323</v>
      </c>
      <c r="E12" s="36"/>
      <c r="F12" s="37"/>
      <c r="G12" s="37"/>
      <c r="H12" s="37"/>
      <c r="I12" s="8"/>
      <c r="J12" s="5"/>
      <c r="K12" s="7"/>
      <c r="L12" s="5"/>
      <c r="M12" s="5"/>
      <c r="N12" s="5"/>
    </row>
    <row r="13" spans="1:15">
      <c r="A13" s="5"/>
      <c r="B13" s="33" t="s">
        <v>441</v>
      </c>
      <c r="C13" s="38" t="s">
        <v>440</v>
      </c>
      <c r="D13" s="37" t="s">
        <v>399</v>
      </c>
      <c r="E13" s="36"/>
      <c r="F13" s="37"/>
      <c r="G13" s="37"/>
      <c r="H13" s="37"/>
      <c r="I13" s="8"/>
      <c r="J13" s="5"/>
      <c r="K13" s="7"/>
      <c r="L13" s="5"/>
      <c r="M13" s="5"/>
      <c r="N13" s="5"/>
    </row>
    <row r="14" spans="1:15">
      <c r="A14" s="5"/>
      <c r="B14" s="106" t="s">
        <v>442</v>
      </c>
      <c r="C14" s="38"/>
      <c r="D14" s="217"/>
      <c r="E14" s="36"/>
      <c r="F14" s="37"/>
      <c r="G14" s="37"/>
      <c r="H14" s="37"/>
      <c r="I14" s="8"/>
      <c r="J14" s="5"/>
      <c r="K14" s="7"/>
      <c r="L14" s="5"/>
      <c r="M14" s="5"/>
      <c r="N14" s="5"/>
    </row>
    <row r="15" spans="1:15">
      <c r="A15" s="5"/>
      <c r="B15" s="33" t="s">
        <v>443</v>
      </c>
      <c r="C15" s="38" t="s">
        <v>444</v>
      </c>
      <c r="D15" s="37">
        <v>0</v>
      </c>
      <c r="E15" s="36"/>
      <c r="F15" s="37"/>
      <c r="G15" s="37"/>
      <c r="H15" s="37"/>
      <c r="I15" s="8"/>
      <c r="J15" s="5"/>
      <c r="K15" s="7"/>
      <c r="L15" s="5"/>
      <c r="M15" s="5"/>
      <c r="N15" s="5"/>
    </row>
    <row r="16" spans="1:15">
      <c r="A16" s="5"/>
      <c r="B16" s="33" t="s">
        <v>445</v>
      </c>
      <c r="C16" s="38" t="s">
        <v>444</v>
      </c>
      <c r="D16" s="229">
        <v>31.5</v>
      </c>
      <c r="E16" s="37"/>
      <c r="F16" s="37"/>
      <c r="G16" s="37"/>
      <c r="H16" s="37"/>
      <c r="I16" s="8"/>
      <c r="J16" s="5"/>
      <c r="K16" s="7"/>
      <c r="L16" s="5"/>
      <c r="M16" s="5"/>
      <c r="N16" s="5"/>
    </row>
    <row r="17" spans="1:14">
      <c r="A17" s="5"/>
      <c r="B17" s="38" t="s">
        <v>446</v>
      </c>
      <c r="C17" s="38"/>
      <c r="D17" s="217"/>
      <c r="E17" s="36"/>
      <c r="F17" s="37"/>
      <c r="G17" s="37"/>
      <c r="H17" s="37"/>
      <c r="I17" s="11"/>
      <c r="J17" s="5"/>
      <c r="K17" s="7"/>
      <c r="L17" s="5"/>
      <c r="M17" s="5"/>
      <c r="N17" s="5"/>
    </row>
    <row r="18" spans="1:14">
      <c r="B18" s="33" t="s">
        <v>447</v>
      </c>
      <c r="C18" s="38" t="s">
        <v>448</v>
      </c>
      <c r="D18" s="37" t="s">
        <v>449</v>
      </c>
      <c r="E18" s="36"/>
      <c r="F18" s="37"/>
      <c r="G18" s="37"/>
      <c r="H18" s="37"/>
      <c r="I18"/>
    </row>
    <row r="19" spans="1:14">
      <c r="B19" s="96" t="s">
        <v>450</v>
      </c>
      <c r="C19" s="39" t="s">
        <v>448</v>
      </c>
      <c r="D19" s="230" t="s">
        <v>449</v>
      </c>
      <c r="E19" s="104"/>
      <c r="F19" s="42"/>
      <c r="G19" s="42"/>
      <c r="H19" s="42"/>
      <c r="I19"/>
    </row>
    <row r="20" spans="1:14">
      <c r="B20" s="18"/>
      <c r="C20" s="18"/>
      <c r="D20" s="18"/>
      <c r="E20" s="18"/>
      <c r="F20" s="18"/>
      <c r="G20" s="18"/>
      <c r="H20" s="18"/>
    </row>
    <row r="21" spans="1:14">
      <c r="A21" s="5"/>
      <c r="B21" s="19" t="s">
        <v>451</v>
      </c>
      <c r="C21" s="18"/>
      <c r="D21" s="18"/>
      <c r="E21" s="21"/>
      <c r="F21" s="22"/>
      <c r="G21" s="22"/>
      <c r="H21" s="23"/>
      <c r="I21" s="6"/>
    </row>
    <row r="22" spans="1:14">
      <c r="A22" s="5"/>
      <c r="B22" s="24"/>
      <c r="C22" s="25" t="s">
        <v>16</v>
      </c>
      <c r="D22" s="26" t="s">
        <v>17</v>
      </c>
      <c r="E22" s="27" t="s">
        <v>18</v>
      </c>
      <c r="F22" s="27" t="s">
        <v>19</v>
      </c>
      <c r="G22" s="27" t="s">
        <v>20</v>
      </c>
      <c r="H22" s="27" t="s">
        <v>21</v>
      </c>
      <c r="I22"/>
    </row>
    <row r="23" spans="1:14" ht="26.1">
      <c r="A23" s="5"/>
      <c r="B23" s="113" t="s">
        <v>452</v>
      </c>
      <c r="C23" s="107" t="s">
        <v>453</v>
      </c>
      <c r="D23" s="202">
        <v>0.53</v>
      </c>
      <c r="E23" s="108" t="s">
        <v>399</v>
      </c>
      <c r="F23" s="108" t="s">
        <v>399</v>
      </c>
      <c r="G23" s="108" t="s">
        <v>399</v>
      </c>
      <c r="H23" s="108" t="s">
        <v>399</v>
      </c>
      <c r="I23"/>
    </row>
    <row r="24" spans="1:14">
      <c r="B24" s="18"/>
      <c r="C24" s="18"/>
      <c r="D24" s="18"/>
      <c r="E24" s="18"/>
      <c r="F24" s="18"/>
      <c r="G24" s="18"/>
      <c r="H24" s="18"/>
    </row>
    <row r="25" spans="1:14">
      <c r="A25" s="5"/>
      <c r="B25" s="19" t="s">
        <v>454</v>
      </c>
      <c r="C25" s="18"/>
      <c r="D25" s="18"/>
      <c r="E25" s="21"/>
      <c r="F25" s="22"/>
      <c r="G25" s="22"/>
      <c r="H25" s="23"/>
      <c r="I25" s="6"/>
    </row>
    <row r="26" spans="1:14">
      <c r="A26" s="5"/>
      <c r="B26" s="24"/>
      <c r="C26" s="25" t="s">
        <v>16</v>
      </c>
      <c r="D26" s="26" t="s">
        <v>17</v>
      </c>
      <c r="E26" s="27" t="s">
        <v>18</v>
      </c>
      <c r="F26" s="27" t="s">
        <v>19</v>
      </c>
      <c r="G26" s="27" t="s">
        <v>20</v>
      </c>
      <c r="H26" s="27" t="s">
        <v>21</v>
      </c>
      <c r="I26"/>
    </row>
    <row r="27" spans="1:14" ht="26.1">
      <c r="A27" s="5"/>
      <c r="B27" s="71" t="s">
        <v>455</v>
      </c>
      <c r="C27" s="28"/>
      <c r="D27" s="84"/>
      <c r="E27" s="32"/>
      <c r="F27" s="32"/>
      <c r="G27" s="32"/>
      <c r="H27" s="32"/>
      <c r="I27"/>
    </row>
    <row r="28" spans="1:14">
      <c r="B28" s="33" t="s">
        <v>456</v>
      </c>
      <c r="C28" s="38" t="s">
        <v>457</v>
      </c>
      <c r="D28" s="37" t="s">
        <v>449</v>
      </c>
      <c r="E28" s="38"/>
      <c r="F28" s="38"/>
      <c r="G28" s="38"/>
      <c r="H28" s="38"/>
      <c r="I28"/>
    </row>
    <row r="29" spans="1:14">
      <c r="B29" s="33" t="s">
        <v>458</v>
      </c>
      <c r="C29" s="38" t="s">
        <v>457</v>
      </c>
      <c r="D29" s="37">
        <v>0</v>
      </c>
      <c r="E29" s="38"/>
      <c r="F29" s="38"/>
      <c r="G29" s="38"/>
      <c r="H29" s="38"/>
      <c r="I29"/>
    </row>
    <row r="30" spans="1:14">
      <c r="B30" s="96" t="s">
        <v>459</v>
      </c>
      <c r="C30" s="39" t="s">
        <v>457</v>
      </c>
      <c r="D30" s="231" t="s">
        <v>449</v>
      </c>
      <c r="E30" s="39"/>
      <c r="F30" s="39"/>
      <c r="G30" s="39"/>
      <c r="H30" s="39"/>
      <c r="I30"/>
    </row>
    <row r="31" spans="1:14">
      <c r="B31" s="18"/>
      <c r="C31" s="18"/>
      <c r="D31" s="18"/>
      <c r="E31" s="18"/>
      <c r="F31" s="18"/>
      <c r="G31" s="18"/>
      <c r="H31" s="18"/>
    </row>
    <row r="32" spans="1:14">
      <c r="A32" s="5"/>
      <c r="B32" s="19" t="s">
        <v>460</v>
      </c>
      <c r="C32" s="18"/>
      <c r="D32" s="18"/>
      <c r="E32" s="21"/>
      <c r="F32" s="22"/>
      <c r="G32" s="22"/>
      <c r="H32" s="23"/>
      <c r="I32" s="6"/>
    </row>
    <row r="33" spans="1:9">
      <c r="A33" s="5"/>
      <c r="B33" s="24"/>
      <c r="C33" s="25" t="s">
        <v>16</v>
      </c>
      <c r="D33" s="26" t="s">
        <v>17</v>
      </c>
      <c r="E33" s="27" t="s">
        <v>18</v>
      </c>
      <c r="F33" s="27" t="s">
        <v>19</v>
      </c>
      <c r="G33" s="27" t="s">
        <v>20</v>
      </c>
      <c r="H33" s="27" t="s">
        <v>21</v>
      </c>
      <c r="I33"/>
    </row>
    <row r="34" spans="1:9">
      <c r="A34" s="5"/>
      <c r="B34" s="28" t="s">
        <v>461</v>
      </c>
      <c r="C34" s="71" t="s">
        <v>48</v>
      </c>
      <c r="D34" s="32">
        <v>942007</v>
      </c>
      <c r="E34" s="31">
        <f>341423+249</f>
        <v>341672</v>
      </c>
      <c r="F34" s="32">
        <v>163089</v>
      </c>
      <c r="G34" s="32"/>
      <c r="H34" s="32"/>
      <c r="I34"/>
    </row>
    <row r="35" spans="1:9">
      <c r="A35" s="5"/>
      <c r="B35" s="38" t="s">
        <v>462</v>
      </c>
      <c r="C35" s="38" t="s">
        <v>48</v>
      </c>
      <c r="D35" s="232">
        <f>214/D34</f>
        <v>2.2717453267332409E-4</v>
      </c>
      <c r="E35" s="95">
        <v>6.9999999999999999E-4</v>
      </c>
      <c r="F35" s="37" t="s">
        <v>463</v>
      </c>
      <c r="G35" s="37"/>
      <c r="H35" s="37"/>
      <c r="I35"/>
    </row>
    <row r="36" spans="1:9">
      <c r="A36" s="5"/>
      <c r="B36" s="39" t="s">
        <v>464</v>
      </c>
      <c r="C36" s="39" t="s">
        <v>48</v>
      </c>
      <c r="D36" s="233">
        <f>D40/D39</f>
        <v>1.0786489151873768E-3</v>
      </c>
      <c r="E36" s="42" t="s">
        <v>465</v>
      </c>
      <c r="F36" s="42" t="s">
        <v>466</v>
      </c>
      <c r="G36" s="42"/>
      <c r="H36" s="42"/>
      <c r="I36"/>
    </row>
    <row r="37" spans="1:9">
      <c r="A37" s="5"/>
      <c r="B37" s="55"/>
      <c r="C37" s="55"/>
      <c r="D37" s="55"/>
      <c r="E37" s="109"/>
      <c r="F37" s="101"/>
      <c r="G37" s="101"/>
      <c r="H37" s="101"/>
      <c r="I37" s="12"/>
    </row>
    <row r="38" spans="1:9">
      <c r="A38" s="5"/>
      <c r="B38" s="24"/>
      <c r="C38" s="25" t="s">
        <v>16</v>
      </c>
      <c r="D38" s="26" t="s">
        <v>17</v>
      </c>
      <c r="E38" s="27" t="s">
        <v>18</v>
      </c>
      <c r="F38" s="27" t="s">
        <v>19</v>
      </c>
      <c r="G38" s="27" t="s">
        <v>20</v>
      </c>
      <c r="H38" s="27" t="s">
        <v>21</v>
      </c>
      <c r="I38"/>
    </row>
    <row r="39" spans="1:9" ht="26.1">
      <c r="A39" s="5"/>
      <c r="B39" s="46" t="s">
        <v>467</v>
      </c>
      <c r="C39" s="28" t="s">
        <v>468</v>
      </c>
      <c r="D39" s="32">
        <f>D34-D40</f>
        <v>940992</v>
      </c>
      <c r="E39" s="31"/>
      <c r="F39" s="32"/>
      <c r="G39" s="32"/>
      <c r="H39" s="32"/>
      <c r="I39"/>
    </row>
    <row r="40" spans="1:9" ht="26.1">
      <c r="A40" s="5"/>
      <c r="B40" s="49" t="s">
        <v>469</v>
      </c>
      <c r="C40" s="38" t="s">
        <v>468</v>
      </c>
      <c r="D40" s="37">
        <v>1015</v>
      </c>
      <c r="E40" s="95"/>
      <c r="F40" s="37"/>
      <c r="G40" s="37"/>
      <c r="H40" s="37"/>
      <c r="I40"/>
    </row>
    <row r="41" spans="1:9">
      <c r="A41" s="5"/>
      <c r="B41" s="38" t="s">
        <v>470</v>
      </c>
      <c r="C41" s="38"/>
      <c r="D41" s="217"/>
      <c r="E41" s="37"/>
      <c r="F41" s="37"/>
      <c r="G41" s="37"/>
      <c r="H41" s="37"/>
      <c r="I41"/>
    </row>
    <row r="42" spans="1:9">
      <c r="A42" s="5"/>
      <c r="B42" s="33" t="s">
        <v>471</v>
      </c>
      <c r="C42" s="38" t="s">
        <v>468</v>
      </c>
      <c r="D42" s="37">
        <f>D39+D40</f>
        <v>942007</v>
      </c>
      <c r="E42" s="37"/>
      <c r="F42" s="37"/>
      <c r="G42" s="37"/>
      <c r="H42" s="37"/>
      <c r="I42"/>
    </row>
    <row r="43" spans="1:9">
      <c r="A43" s="5"/>
      <c r="B43" s="33" t="s">
        <v>472</v>
      </c>
      <c r="C43" s="38" t="s">
        <v>468</v>
      </c>
      <c r="D43" s="37" t="s">
        <v>399</v>
      </c>
      <c r="E43" s="37"/>
      <c r="F43" s="37"/>
      <c r="G43" s="37"/>
      <c r="H43" s="37"/>
      <c r="I43"/>
    </row>
    <row r="44" spans="1:9">
      <c r="A44" s="5"/>
      <c r="B44" s="33" t="s">
        <v>473</v>
      </c>
      <c r="C44" s="38" t="s">
        <v>468</v>
      </c>
      <c r="D44" s="37" t="s">
        <v>399</v>
      </c>
      <c r="E44" s="110"/>
      <c r="F44" s="110"/>
      <c r="G44" s="111"/>
      <c r="H44" s="111"/>
      <c r="I44"/>
    </row>
    <row r="45" spans="1:9">
      <c r="A45" s="5"/>
      <c r="B45" s="33" t="s">
        <v>474</v>
      </c>
      <c r="C45" s="38" t="s">
        <v>468</v>
      </c>
      <c r="D45" s="37" t="s">
        <v>399</v>
      </c>
      <c r="E45" s="110"/>
      <c r="F45" s="110"/>
      <c r="G45" s="111"/>
      <c r="H45" s="111"/>
      <c r="I45"/>
    </row>
    <row r="46" spans="1:9">
      <c r="B46" s="38" t="s">
        <v>475</v>
      </c>
      <c r="C46" s="38"/>
      <c r="D46" s="215"/>
      <c r="E46" s="38"/>
      <c r="F46" s="38"/>
      <c r="G46" s="38"/>
      <c r="H46" s="38"/>
      <c r="I46"/>
    </row>
    <row r="47" spans="1:9">
      <c r="B47" s="33" t="s">
        <v>476</v>
      </c>
      <c r="C47" s="38" t="s">
        <v>468</v>
      </c>
      <c r="D47" s="37" t="s">
        <v>399</v>
      </c>
      <c r="E47" s="38"/>
      <c r="F47" s="38"/>
      <c r="G47" s="38"/>
      <c r="H47" s="38"/>
      <c r="I47"/>
    </row>
    <row r="48" spans="1:9">
      <c r="B48" s="33" t="s">
        <v>477</v>
      </c>
      <c r="C48" s="38" t="s">
        <v>468</v>
      </c>
      <c r="D48" s="37" t="s">
        <v>399</v>
      </c>
      <c r="E48" s="38"/>
      <c r="F48" s="38"/>
      <c r="G48" s="38"/>
      <c r="H48" s="38"/>
      <c r="I48"/>
    </row>
    <row r="49" spans="1:9">
      <c r="B49" s="33" t="s">
        <v>478</v>
      </c>
      <c r="C49" s="38" t="s">
        <v>468</v>
      </c>
      <c r="D49" s="37" t="s">
        <v>399</v>
      </c>
      <c r="E49" s="38"/>
      <c r="F49" s="38"/>
      <c r="G49" s="38"/>
      <c r="H49" s="38"/>
      <c r="I49"/>
    </row>
    <row r="50" spans="1:9">
      <c r="B50" s="33" t="s">
        <v>479</v>
      </c>
      <c r="C50" s="38" t="s">
        <v>468</v>
      </c>
      <c r="D50" s="37" t="s">
        <v>399</v>
      </c>
      <c r="E50" s="38"/>
      <c r="F50" s="38"/>
      <c r="G50" s="38"/>
      <c r="H50" s="38"/>
      <c r="I50"/>
    </row>
    <row r="51" spans="1:9">
      <c r="B51" s="106" t="s">
        <v>480</v>
      </c>
      <c r="C51" s="38" t="s">
        <v>468</v>
      </c>
      <c r="D51" s="37">
        <f>D39+D40</f>
        <v>942007</v>
      </c>
      <c r="E51" s="38"/>
      <c r="F51" s="38"/>
      <c r="G51" s="38"/>
      <c r="H51" s="38"/>
      <c r="I51"/>
    </row>
    <row r="52" spans="1:9">
      <c r="A52" s="5"/>
      <c r="B52" s="39" t="s">
        <v>481</v>
      </c>
      <c r="C52" s="90" t="s">
        <v>482</v>
      </c>
      <c r="D52" s="42">
        <v>0</v>
      </c>
      <c r="E52" s="104"/>
      <c r="F52" s="42"/>
      <c r="G52" s="42"/>
      <c r="H52" s="42"/>
      <c r="I52"/>
    </row>
    <row r="53" spans="1:9">
      <c r="B53" s="18"/>
      <c r="C53" s="18"/>
      <c r="D53" s="18"/>
      <c r="E53" s="18"/>
      <c r="F53" s="18"/>
      <c r="G53" s="18"/>
      <c r="H53" s="18"/>
    </row>
  </sheetData>
  <phoneticPr fontId="1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01A5F-FF5A-4CDC-835B-72302825F20F}">
  <sheetPr>
    <tabColor rgb="FF92D050"/>
  </sheetPr>
  <dimension ref="A1:P9"/>
  <sheetViews>
    <sheetView workbookViewId="0">
      <selection activeCell="K14" sqref="K14"/>
    </sheetView>
  </sheetViews>
  <sheetFormatPr defaultRowHeight="14.45"/>
  <cols>
    <col min="1" max="1" width="3.5703125" customWidth="1"/>
    <col min="2" max="2" width="42.85546875" customWidth="1"/>
    <col min="3" max="11" width="14.28515625" customWidth="1"/>
    <col min="12" max="12" width="17.85546875" customWidth="1"/>
    <col min="13" max="16" width="14.28515625" customWidth="1"/>
  </cols>
  <sheetData>
    <row r="1" spans="1:16">
      <c r="B1" s="15"/>
      <c r="C1" s="15"/>
      <c r="D1" s="15"/>
      <c r="E1" s="15"/>
      <c r="F1" s="15"/>
      <c r="G1" s="15"/>
      <c r="H1" s="15"/>
      <c r="I1" s="15"/>
      <c r="J1" s="15"/>
      <c r="K1" s="15"/>
    </row>
    <row r="2" spans="1:16" ht="15.6">
      <c r="B2" s="17" t="s">
        <v>13</v>
      </c>
      <c r="C2" s="15"/>
      <c r="D2" s="15"/>
      <c r="E2" s="15"/>
      <c r="F2" s="15"/>
      <c r="G2" s="15"/>
      <c r="H2" s="15"/>
      <c r="I2" s="15"/>
      <c r="J2" s="15"/>
      <c r="K2" s="15"/>
    </row>
    <row r="3" spans="1:16">
      <c r="B3" s="18" t="s">
        <v>14</v>
      </c>
      <c r="C3" s="15"/>
      <c r="D3" s="15"/>
      <c r="E3" s="15"/>
      <c r="F3" s="15"/>
      <c r="G3" s="15"/>
      <c r="H3" s="15"/>
      <c r="I3" s="15"/>
      <c r="J3" s="15"/>
      <c r="K3" s="15"/>
    </row>
    <row r="4" spans="1:16">
      <c r="B4" s="15"/>
      <c r="C4" s="15"/>
      <c r="D4" s="15"/>
      <c r="E4" s="15"/>
      <c r="F4" s="15"/>
      <c r="G4" s="15"/>
      <c r="H4" s="15"/>
      <c r="I4" s="15"/>
      <c r="J4" s="15"/>
      <c r="K4" s="15"/>
    </row>
    <row r="5" spans="1:16" s="175" customFormat="1" ht="12.95">
      <c r="A5" s="176"/>
      <c r="B5" s="19" t="s">
        <v>483</v>
      </c>
      <c r="C5" s="18"/>
      <c r="D5" s="18"/>
      <c r="E5" s="21"/>
      <c r="F5" s="22"/>
      <c r="G5" s="22"/>
      <c r="H5" s="23"/>
      <c r="I5" s="23"/>
      <c r="J5" s="23"/>
      <c r="K5" s="6"/>
    </row>
    <row r="6" spans="1:16" s="175" customFormat="1" ht="26.1">
      <c r="A6" s="176"/>
      <c r="B6" s="68" t="s">
        <v>484</v>
      </c>
      <c r="C6" s="18"/>
      <c r="D6" s="18"/>
      <c r="E6" s="21"/>
      <c r="F6" s="22"/>
      <c r="G6" s="22"/>
      <c r="H6" s="23"/>
      <c r="I6" s="23"/>
      <c r="J6" s="23"/>
      <c r="K6" s="6"/>
    </row>
    <row r="7" spans="1:16" s="175" customFormat="1" ht="51.95">
      <c r="A7" s="176"/>
      <c r="B7" s="112" t="s">
        <v>485</v>
      </c>
      <c r="C7" s="112" t="s">
        <v>486</v>
      </c>
      <c r="D7" s="112" t="s">
        <v>487</v>
      </c>
      <c r="E7" s="112" t="s">
        <v>488</v>
      </c>
      <c r="F7" s="112" t="s">
        <v>489</v>
      </c>
      <c r="G7" s="112" t="s">
        <v>490</v>
      </c>
      <c r="H7" s="112" t="s">
        <v>491</v>
      </c>
      <c r="I7" s="112" t="s">
        <v>492</v>
      </c>
      <c r="J7" s="112" t="s">
        <v>493</v>
      </c>
      <c r="K7" s="112" t="s">
        <v>494</v>
      </c>
      <c r="L7" s="112" t="s">
        <v>495</v>
      </c>
      <c r="M7" s="112" t="s">
        <v>496</v>
      </c>
      <c r="N7" s="112" t="s">
        <v>497</v>
      </c>
      <c r="O7" s="112" t="s">
        <v>498</v>
      </c>
      <c r="P7" s="112" t="s">
        <v>499</v>
      </c>
    </row>
    <row r="8" spans="1:16" s="175" customFormat="1" ht="119.25" customHeight="1">
      <c r="A8" s="176"/>
      <c r="B8" s="234" t="s">
        <v>500</v>
      </c>
      <c r="C8" s="234" t="s">
        <v>501</v>
      </c>
      <c r="D8" s="234" t="s">
        <v>502</v>
      </c>
      <c r="E8" s="234" t="s">
        <v>503</v>
      </c>
      <c r="F8" s="234" t="s">
        <v>504</v>
      </c>
      <c r="G8" s="235" t="s">
        <v>505</v>
      </c>
      <c r="H8" s="235">
        <v>656233</v>
      </c>
      <c r="I8" s="252" t="s">
        <v>506</v>
      </c>
      <c r="J8" s="234" t="s">
        <v>507</v>
      </c>
      <c r="K8" s="234" t="s">
        <v>508</v>
      </c>
      <c r="L8" s="234" t="s">
        <v>399</v>
      </c>
      <c r="M8" s="234" t="s">
        <v>509</v>
      </c>
      <c r="N8" s="234" t="s">
        <v>510</v>
      </c>
      <c r="O8" s="234" t="s">
        <v>511</v>
      </c>
      <c r="P8" s="234" t="s">
        <v>512</v>
      </c>
    </row>
    <row r="9" spans="1:16" s="175" customFormat="1" ht="12.95">
      <c r="A9" s="176"/>
      <c r="B9" s="55"/>
      <c r="C9" s="68"/>
      <c r="D9" s="109"/>
      <c r="E9" s="216"/>
      <c r="F9" s="101"/>
      <c r="G9" s="101"/>
      <c r="H9" s="101"/>
      <c r="I9" s="101"/>
      <c r="J9" s="101"/>
    </row>
  </sheetData>
  <phoneticPr fontId="13"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Data_x0020_and_x0020_Time xmlns="7807e42d-b16d-4f52-9c4b-83b0c992c2ce" xsi:nil="true"/>
    <TaxCatchAll xmlns="6cfe2b8b-1ba4-403a-ad9f-33ebe995f12b" xsi:nil="true"/>
    <_ip_UnifiedCompliancePolicyProperties xmlns="http://schemas.microsoft.com/sharepoint/v3" xsi:nil="true"/>
    <lcf76f155ced4ddcb4097134ff3c332f xmlns="7807e42d-b16d-4f52-9c4b-83b0c992c2c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16D8F10900661488C5F7E7BC2753056" ma:contentTypeVersion="21" ma:contentTypeDescription="Create a new document." ma:contentTypeScope="" ma:versionID="fcf6db496c476506a06600b0e87e9e82">
  <xsd:schema xmlns:xsd="http://www.w3.org/2001/XMLSchema" xmlns:xs="http://www.w3.org/2001/XMLSchema" xmlns:p="http://schemas.microsoft.com/office/2006/metadata/properties" xmlns:ns1="http://schemas.microsoft.com/sharepoint/v3" xmlns:ns2="7807e42d-b16d-4f52-9c4b-83b0c992c2ce" xmlns:ns3="6cfe2b8b-1ba4-403a-ad9f-33ebe995f12b" targetNamespace="http://schemas.microsoft.com/office/2006/metadata/properties" ma:root="true" ma:fieldsID="1ef5d0746e60d5739eb937d9b5f13b01" ns1:_="" ns2:_="" ns3:_="">
    <xsd:import namespace="http://schemas.microsoft.com/sharepoint/v3"/>
    <xsd:import namespace="7807e42d-b16d-4f52-9c4b-83b0c992c2ce"/>
    <xsd:import namespace="6cfe2b8b-1ba4-403a-ad9f-33ebe995f12b"/>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Data_x0020_and_x0020_Time"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Unified Compliance Policy Properties" ma:hidden="true" ma:internalName="_ip_UnifiedCompliancePolicyProperties">
      <xsd:simpleType>
        <xsd:restriction base="dms:Note"/>
      </xsd:simpleType>
    </xsd:element>
    <xsd:element name="_ip_UnifiedCompliancePolicyUIAction" ma:index="2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807e42d-b16d-4f52-9c4b-83b0c992c2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40fc67f-c577-42a4-a6a9-01988ea79dd9" ma:termSetId="09814cd3-568e-fe90-9814-8d621ff8fb84" ma:anchorId="fba54fb3-c3e1-fe81-a776-ca4b69148c4d" ma:open="true" ma:isKeyword="false">
      <xsd:complexType>
        <xsd:sequence>
          <xsd:element ref="pc:Terms" minOccurs="0" maxOccurs="1"/>
        </xsd:sequence>
      </xsd:complexType>
    </xsd:element>
    <xsd:element name="Data_x0020_and_x0020_Time" ma:index="23" nillable="true" ma:displayName="Data and Time" ma:format="DateOnly" ma:internalName="Data_x0020_and_x0020_Time">
      <xsd:simpleType>
        <xsd:restriction base="dms:DateTime"/>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fe2b8b-1ba4-403a-ad9f-33ebe995f12b"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fa62a72-9c08-498c-96e5-534e42397aaf}" ma:internalName="TaxCatchAll" ma:showField="CatchAllData" ma:web="6cfe2b8b-1ba4-403a-ad9f-33ebe995f1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3D07DA-3017-4673-B63E-730E00E461A9}"/>
</file>

<file path=customXml/itemProps2.xml><?xml version="1.0" encoding="utf-8"?>
<ds:datastoreItem xmlns:ds="http://schemas.openxmlformats.org/officeDocument/2006/customXml" ds:itemID="{816820DF-74EC-4E9F-B36D-A0FC368C6CAA}"/>
</file>

<file path=customXml/itemProps3.xml><?xml version="1.0" encoding="utf-8"?>
<ds:datastoreItem xmlns:ds="http://schemas.openxmlformats.org/officeDocument/2006/customXml" ds:itemID="{7F4BD50A-6FBE-42BC-A5B5-201153A1E64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Rowan Clarke</dc:creator>
  <cp:keywords/>
  <dc:description/>
  <cp:lastModifiedBy>Rowan Clarke</cp:lastModifiedBy>
  <cp:revision/>
  <dcterms:created xsi:type="dcterms:W3CDTF">2024-05-07T01:25:30Z</dcterms:created>
  <dcterms:modified xsi:type="dcterms:W3CDTF">2024-09-02T07:08:33Z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0x010100516D8F10900661488C5F7E7BC2753056</vt:lpwstr>
  </property>
  <property fmtid="{D5CDD505-2E9C-101B-9397-08002B2CF9AE}" pid="3" name="MediaServiceImageTags">
    <vt:lpwstr/>
  </property>
</Properties>
</file>